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45" windowWidth="14055" windowHeight="12900" activeTab="3"/>
  </bookViews>
  <sheets>
    <sheet name="Empleados Activ" sheetId="3" r:id="rId1"/>
    <sheet name="Viaticos" sheetId="6" state="hidden" r:id="rId2"/>
    <sheet name="Dietas " sheetId="5" state="hidden" r:id="rId3"/>
    <sheet name="Puestos y Salarios " sheetId="14" r:id="rId4"/>
  </sheets>
  <definedNames>
    <definedName name="_xlnm._FilterDatabase" localSheetId="0" hidden="1">'Empleados Activ'!$A$12:$D$139</definedName>
    <definedName name="_xlnm._FilterDatabase" localSheetId="3" hidden="1">'Puestos y Salarios '!$B$12:$C$137</definedName>
  </definedNames>
  <calcPr calcId="144525"/>
</workbook>
</file>

<file path=xl/calcChain.xml><?xml version="1.0" encoding="utf-8"?>
<calcChain xmlns="http://schemas.openxmlformats.org/spreadsheetml/2006/main">
  <c r="L116" i="14" l="1"/>
  <c r="F116" i="14"/>
  <c r="D116" i="14"/>
  <c r="D122" i="14"/>
  <c r="K64" i="14"/>
  <c r="K122" i="14" l="1"/>
  <c r="M122" i="14"/>
  <c r="K88" i="14" l="1"/>
  <c r="M88" i="14" s="1"/>
  <c r="K87" i="14"/>
  <c r="M87" i="14" s="1"/>
  <c r="K59" i="14"/>
  <c r="M59" i="14" s="1"/>
  <c r="K27" i="14"/>
  <c r="M27" i="14" s="1"/>
  <c r="K141" i="14" l="1"/>
  <c r="K38" i="14" l="1"/>
  <c r="L13" i="14" l="1"/>
  <c r="G13" i="14"/>
  <c r="L61" i="14"/>
  <c r="F61" i="14"/>
  <c r="K47" i="14" l="1"/>
  <c r="M47" i="14" s="1"/>
  <c r="L48" i="14"/>
  <c r="L20" i="14" l="1"/>
  <c r="M141" i="14" l="1"/>
  <c r="L104" i="14" l="1"/>
  <c r="F104" i="14"/>
  <c r="K136" i="14" l="1"/>
  <c r="M136" i="14" s="1"/>
  <c r="L50" i="14" l="1"/>
  <c r="K73" i="14"/>
  <c r="M73" i="14" s="1"/>
  <c r="K118" i="14" l="1"/>
  <c r="M118" i="14" s="1"/>
  <c r="L86" i="14" l="1"/>
  <c r="G86" i="14"/>
  <c r="L117" i="14" l="1"/>
  <c r="K134" i="14"/>
  <c r="M134" i="14" s="1"/>
  <c r="K137" i="14" l="1"/>
  <c r="M137" i="14" s="1"/>
  <c r="K135" i="14"/>
  <c r="M135" i="14" s="1"/>
  <c r="K133" i="14"/>
  <c r="M133" i="14" s="1"/>
  <c r="K132" i="14"/>
  <c r="M132" i="14" s="1"/>
  <c r="K131" i="14"/>
  <c r="M131" i="14" s="1"/>
  <c r="K130" i="14"/>
  <c r="M130" i="14" s="1"/>
  <c r="K129" i="14"/>
  <c r="M129" i="14" s="1"/>
  <c r="K128" i="14"/>
  <c r="M128" i="14" s="1"/>
  <c r="K127" i="14"/>
  <c r="M127" i="14" s="1"/>
  <c r="K126" i="14"/>
  <c r="M126" i="14" s="1"/>
  <c r="K125" i="14"/>
  <c r="M125" i="14" s="1"/>
  <c r="K124" i="14"/>
  <c r="M124" i="14" s="1"/>
  <c r="K123" i="14"/>
  <c r="M123" i="14" s="1"/>
  <c r="K121" i="14"/>
  <c r="M121" i="14" s="1"/>
  <c r="K120" i="14"/>
  <c r="M120" i="14" s="1"/>
  <c r="K119" i="14"/>
  <c r="M119" i="14" s="1"/>
  <c r="K117" i="14"/>
  <c r="K116" i="14"/>
  <c r="M116" i="14" s="1"/>
  <c r="K115" i="14"/>
  <c r="M115" i="14" s="1"/>
  <c r="K114" i="14"/>
  <c r="M114" i="14" s="1"/>
  <c r="K113" i="14"/>
  <c r="M113" i="14" s="1"/>
  <c r="K112" i="14"/>
  <c r="M112" i="14" s="1"/>
  <c r="K111" i="14"/>
  <c r="M111" i="14" s="1"/>
  <c r="K110" i="14"/>
  <c r="M110" i="14" s="1"/>
  <c r="K109" i="14"/>
  <c r="M109" i="14" s="1"/>
  <c r="K108" i="14"/>
  <c r="M108" i="14" s="1"/>
  <c r="K107" i="14"/>
  <c r="M107" i="14" s="1"/>
  <c r="K106" i="14"/>
  <c r="M106" i="14" s="1"/>
  <c r="K105" i="14"/>
  <c r="M105" i="14" s="1"/>
  <c r="K104" i="14"/>
  <c r="M104" i="14" s="1"/>
  <c r="K103" i="14"/>
  <c r="M103" i="14" s="1"/>
  <c r="K101" i="14"/>
  <c r="M101" i="14" s="1"/>
  <c r="K100" i="14"/>
  <c r="M100" i="14" s="1"/>
  <c r="K99" i="14"/>
  <c r="M99" i="14" s="1"/>
  <c r="L97" i="14"/>
  <c r="K97" i="14"/>
  <c r="K96" i="14"/>
  <c r="M96" i="14" s="1"/>
  <c r="K95" i="14"/>
  <c r="M95" i="14" s="1"/>
  <c r="K94" i="14"/>
  <c r="M94" i="14" s="1"/>
  <c r="L93" i="14"/>
  <c r="K93" i="14"/>
  <c r="M93" i="14" s="1"/>
  <c r="K92" i="14"/>
  <c r="M92" i="14" s="1"/>
  <c r="K91" i="14"/>
  <c r="M91" i="14" s="1"/>
  <c r="K90" i="14"/>
  <c r="M90" i="14" s="1"/>
  <c r="K89" i="14"/>
  <c r="M89" i="14" s="1"/>
  <c r="K86" i="14"/>
  <c r="M86" i="14" s="1"/>
  <c r="K85" i="14"/>
  <c r="M85" i="14" s="1"/>
  <c r="L84" i="14"/>
  <c r="K84" i="14"/>
  <c r="K83" i="14"/>
  <c r="M83" i="14" s="1"/>
  <c r="K82" i="14"/>
  <c r="M82" i="14" s="1"/>
  <c r="K81" i="14"/>
  <c r="M81" i="14" s="1"/>
  <c r="K80" i="14"/>
  <c r="M80" i="14" s="1"/>
  <c r="K79" i="14"/>
  <c r="M79" i="14" s="1"/>
  <c r="K78" i="14"/>
  <c r="M78" i="14" s="1"/>
  <c r="K77" i="14"/>
  <c r="M77" i="14" s="1"/>
  <c r="K76" i="14"/>
  <c r="M76" i="14" s="1"/>
  <c r="K75" i="14"/>
  <c r="M75" i="14" s="1"/>
  <c r="K74" i="14"/>
  <c r="M74" i="14" s="1"/>
  <c r="K72" i="14"/>
  <c r="M72" i="14" s="1"/>
  <c r="K71" i="14"/>
  <c r="M71" i="14" s="1"/>
  <c r="K70" i="14"/>
  <c r="M70" i="14" s="1"/>
  <c r="K69" i="14"/>
  <c r="M69" i="14" s="1"/>
  <c r="K68" i="14"/>
  <c r="M68" i="14" s="1"/>
  <c r="K67" i="14"/>
  <c r="M67" i="14" s="1"/>
  <c r="K66" i="14"/>
  <c r="M66" i="14" s="1"/>
  <c r="K65" i="14"/>
  <c r="M65" i="14" s="1"/>
  <c r="M64" i="14"/>
  <c r="K63" i="14"/>
  <c r="M63" i="14" s="1"/>
  <c r="K62" i="14"/>
  <c r="M62" i="14" s="1"/>
  <c r="K61" i="14"/>
  <c r="M61" i="14" s="1"/>
  <c r="K60" i="14"/>
  <c r="M60" i="14" s="1"/>
  <c r="K58" i="14"/>
  <c r="M58" i="14" s="1"/>
  <c r="K57" i="14"/>
  <c r="M57" i="14" s="1"/>
  <c r="K56" i="14"/>
  <c r="M56" i="14" s="1"/>
  <c r="K55" i="14"/>
  <c r="M55" i="14" s="1"/>
  <c r="K54" i="14"/>
  <c r="M54" i="14" s="1"/>
  <c r="K53" i="14"/>
  <c r="M53" i="14" s="1"/>
  <c r="K52" i="14"/>
  <c r="M52" i="14" s="1"/>
  <c r="K51" i="14"/>
  <c r="M51" i="14" s="1"/>
  <c r="K50" i="14"/>
  <c r="M50" i="14" s="1"/>
  <c r="K49" i="14"/>
  <c r="M49" i="14" s="1"/>
  <c r="K48" i="14"/>
  <c r="M48" i="14" s="1"/>
  <c r="K46" i="14"/>
  <c r="M46" i="14" s="1"/>
  <c r="K45" i="14"/>
  <c r="M45" i="14" s="1"/>
  <c r="K44" i="14"/>
  <c r="M44" i="14" s="1"/>
  <c r="K43" i="14"/>
  <c r="M43" i="14" s="1"/>
  <c r="K42" i="14"/>
  <c r="M42" i="14" s="1"/>
  <c r="K41" i="14"/>
  <c r="M41" i="14" s="1"/>
  <c r="K40" i="14"/>
  <c r="M40" i="14" s="1"/>
  <c r="K39" i="14"/>
  <c r="M39" i="14" s="1"/>
  <c r="M38" i="14"/>
  <c r="K37" i="14"/>
  <c r="M37" i="14" s="1"/>
  <c r="K36" i="14"/>
  <c r="M36" i="14" s="1"/>
  <c r="K35" i="14"/>
  <c r="M35" i="14" s="1"/>
  <c r="K34" i="14"/>
  <c r="M34" i="14" s="1"/>
  <c r="K33" i="14"/>
  <c r="M33" i="14" s="1"/>
  <c r="K28" i="14"/>
  <c r="M28" i="14" s="1"/>
  <c r="K26" i="14"/>
  <c r="M26" i="14" s="1"/>
  <c r="B26" i="14"/>
  <c r="K25" i="14"/>
  <c r="M25" i="14" s="1"/>
  <c r="L24" i="14"/>
  <c r="K24" i="14"/>
  <c r="K23" i="14"/>
  <c r="M23" i="14" s="1"/>
  <c r="B23" i="14"/>
  <c r="K22" i="14"/>
  <c r="M22" i="14" s="1"/>
  <c r="B22" i="14"/>
  <c r="K21" i="14"/>
  <c r="M21" i="14" s="1"/>
  <c r="B21" i="14"/>
  <c r="K20" i="14"/>
  <c r="M20" i="14" s="1"/>
  <c r="B20" i="14"/>
  <c r="K19" i="14"/>
  <c r="M19" i="14" s="1"/>
  <c r="B19" i="14"/>
  <c r="L18" i="14"/>
  <c r="K18" i="14"/>
  <c r="B18" i="14"/>
  <c r="G16" i="14"/>
  <c r="K16" i="14" s="1"/>
  <c r="M16" i="14" s="1"/>
  <c r="B16" i="14"/>
  <c r="K15" i="14"/>
  <c r="M15" i="14" s="1"/>
  <c r="B15" i="14"/>
  <c r="K14" i="14"/>
  <c r="M14" i="14" s="1"/>
  <c r="B14" i="14"/>
  <c r="K13" i="14"/>
  <c r="M13" i="14" s="1"/>
  <c r="A9" i="14"/>
  <c r="A8" i="14"/>
  <c r="M97" i="14" l="1"/>
  <c r="M84" i="14"/>
  <c r="M117" i="14"/>
  <c r="M18" i="14"/>
  <c r="M24" i="14"/>
</calcChain>
</file>

<file path=xl/sharedStrings.xml><?xml version="1.0" encoding="utf-8"?>
<sst xmlns="http://schemas.openxmlformats.org/spreadsheetml/2006/main" count="665" uniqueCount="304">
  <si>
    <t>NOMBRE DEL EMPLEADO</t>
  </si>
  <si>
    <t>RENGLON</t>
  </si>
  <si>
    <t>Director Financiero</t>
  </si>
  <si>
    <t>Guardián</t>
  </si>
  <si>
    <t>No.</t>
  </si>
  <si>
    <t>Asistente de Dirección Técnica</t>
  </si>
  <si>
    <t>Coordinador Regional</t>
  </si>
  <si>
    <t>Recepcionista</t>
  </si>
  <si>
    <t>Piloto</t>
  </si>
  <si>
    <t>Mensajero</t>
  </si>
  <si>
    <t>022</t>
  </si>
  <si>
    <t>021</t>
  </si>
  <si>
    <t>PUESTO NOMINAL</t>
  </si>
  <si>
    <t>011</t>
  </si>
  <si>
    <t>SUELDO BASE RENGLÓN 011</t>
  </si>
  <si>
    <t>BONIF.PROFESIONAL RENGLÓN 014</t>
  </si>
  <si>
    <t>TOTAL     SUELDO DEVENGADO</t>
  </si>
  <si>
    <t>SUELDO BASE RENGLON 022</t>
  </si>
  <si>
    <t>COMPLE MENTO SALARIAL RENGLON (024)</t>
  </si>
  <si>
    <t>BONIFICACIÓN POR ANTIGÜE DAD RENGLÓN 025</t>
  </si>
  <si>
    <t>BONIFICA CIÓN PROFE SIONAL RENGLÓN 026</t>
  </si>
  <si>
    <t>BONIFICA CIÓN DECRETO         37-2001         RENGLÓN 027</t>
  </si>
  <si>
    <t>NO.</t>
  </si>
  <si>
    <t>SUELDO BASE RENGLON 021</t>
  </si>
  <si>
    <t xml:space="preserve">Asistente Secretarial Supernumerario </t>
  </si>
  <si>
    <t>Artículo 10. Información Pública de oficio. Empleados y Servidores Públicos Renglón 011</t>
  </si>
  <si>
    <r>
      <rPr>
        <b/>
        <sz val="11"/>
        <color theme="1"/>
        <rFont val="Century Gothic"/>
        <family val="2"/>
      </rPr>
      <t xml:space="preserve">ENTIDAD: </t>
    </r>
    <r>
      <rPr>
        <sz val="11"/>
        <color theme="1"/>
        <rFont val="Century Gothic"/>
        <family val="2"/>
      </rPr>
      <t>Consejo Nacional para la Atención de las Personas con Discapacidad –CONADI-</t>
    </r>
  </si>
  <si>
    <r>
      <rPr>
        <b/>
        <sz val="11"/>
        <color theme="1"/>
        <rFont val="Century Gothic"/>
        <family val="2"/>
      </rPr>
      <t xml:space="preserve">DIRECCIÓN: </t>
    </r>
    <r>
      <rPr>
        <sz val="11"/>
        <color theme="1"/>
        <rFont val="Century Gothic"/>
        <family val="2"/>
      </rPr>
      <t>1ra avenida 4-18 y 4-19  Zona 1  Guatemala Ciudad</t>
    </r>
  </si>
  <si>
    <r>
      <rPr>
        <b/>
        <sz val="11"/>
        <color theme="1"/>
        <rFont val="Century Gothic"/>
        <family val="2"/>
      </rPr>
      <t xml:space="preserve">TELÉFONO: </t>
    </r>
    <r>
      <rPr>
        <sz val="11"/>
        <color theme="1"/>
        <rFont val="Century Gothic"/>
        <family val="2"/>
      </rPr>
      <t>25016800</t>
    </r>
  </si>
  <si>
    <t>Artículo 10. Información Pública de oficio. Empleados y Servidores Públicos Renglón 022</t>
  </si>
  <si>
    <t xml:space="preserve">Artículo 10. Información Pública de Oficio </t>
  </si>
  <si>
    <t>VACANTE</t>
  </si>
  <si>
    <t>Director General</t>
  </si>
  <si>
    <t>TATIANA MICHEL MORALES ORDOÑEZ</t>
  </si>
  <si>
    <t>PAULA CLARIZA ANGULO MENDEZ</t>
  </si>
  <si>
    <t>ROCIO ESMERALDA GARCIA MUÑOZ</t>
  </si>
  <si>
    <t>VICTOR PEREZ CRUZ</t>
  </si>
  <si>
    <t>SANDRA CAROLINA VANEGAS</t>
  </si>
  <si>
    <t>BERTA ANTONIETA BUSTAMANTE MENDIZABAL</t>
  </si>
  <si>
    <t>JUAN PEDRO ESTEBAN MATEO</t>
  </si>
  <si>
    <t>OSCAR LEONEL MONZÓN GUZMÁN</t>
  </si>
  <si>
    <t>SANDRA LETICIA GRANADOS FURLAN</t>
  </si>
  <si>
    <t xml:space="preserve">DAVID EDUARDO BARRIENTOS CALLEJAS </t>
  </si>
  <si>
    <t xml:space="preserve">Asistente de Dirección Financiera </t>
  </si>
  <si>
    <t>MILDA MARILI MOSCOSO OSORIO</t>
  </si>
  <si>
    <t>CARLOS ENRIQUE AGREDA PALMA</t>
  </si>
  <si>
    <t>GILDA LIZETH ZUÑIGA</t>
  </si>
  <si>
    <t>RAUL AUGUSTO CASTRO REYES</t>
  </si>
  <si>
    <t>TREACY MARYNEZ ZEPEDA GALINDO</t>
  </si>
  <si>
    <t>SILVIA CRISTINA LOPEZ CAPIR</t>
  </si>
  <si>
    <t>BYRON ENRIQUE VILLANUEVA GONZALEZ</t>
  </si>
  <si>
    <t>MANUEL ESTUARDO VELASQUEZ VICENTE</t>
  </si>
  <si>
    <t>PEDRO FRANCISCO PATZAL CRUZ</t>
  </si>
  <si>
    <t>ADRIANA LUDMILA ALVARADO ESPAÑA</t>
  </si>
  <si>
    <t>KARINA MARIBEL ALVARADO MORENO</t>
  </si>
  <si>
    <t>SILVIA CONSUELO ALAY CARRILLO</t>
  </si>
  <si>
    <t>MARIA PEREZ CHAY</t>
  </si>
  <si>
    <t>SUSANA RUBIDIA CAMPOS SICAN</t>
  </si>
  <si>
    <t>ROEL ONELIO ACEITUNO RAMIREZ</t>
  </si>
  <si>
    <t>LEYDY AZUCENA DEL ROSARIO GONZALEZ MUÑOZ</t>
  </si>
  <si>
    <t>WUILIAN VALENTIN GUAMUCH TACATIC</t>
  </si>
  <si>
    <t>JUAN PABLO ARREOLA ROSALES</t>
  </si>
  <si>
    <t>FRANCISCA JOVANA AGUILAR ARIAS</t>
  </si>
  <si>
    <t>ANA ELIDA YUMAN BARRIOS</t>
  </si>
  <si>
    <t>SANTIAGO JAVIER VICENTE POROJ</t>
  </si>
  <si>
    <t>MARIO ESTUARDO CABNAL</t>
  </si>
  <si>
    <t>FRANCISCO TUNCHE TOSCANO</t>
  </si>
  <si>
    <t>GRECIA STEPHANNIA ESTRADA CASTILLO</t>
  </si>
  <si>
    <t>TOTAL SUELDO DEVENGADO</t>
  </si>
  <si>
    <t>KAREN ESTHEFANY OSORIO RAMIREZ</t>
  </si>
  <si>
    <t>SERVCIOS EXTRAORDINARIOS PERSONAL PERMANENTE 41</t>
  </si>
  <si>
    <t xml:space="preserve">NOMBRE </t>
  </si>
  <si>
    <t xml:space="preserve">Total salario </t>
  </si>
  <si>
    <t>Total Salario Devengado</t>
  </si>
  <si>
    <t xml:space="preserve">Dietas </t>
  </si>
  <si>
    <t>MANUEL EUSEBIO NORATO GUTIERREZ</t>
  </si>
  <si>
    <t xml:space="preserve">JORGE AUGUSTO CRUZ MARTINEZ </t>
  </si>
  <si>
    <t>LORENA ANABELLA MORALES QUIROA</t>
  </si>
  <si>
    <t>GLORIA AMPARO GUZMAN RODRIGUEZ</t>
  </si>
  <si>
    <t>ERICK ROBERTO BORJA CRUZ</t>
  </si>
  <si>
    <t>LISTADO DE PLAZAS Y SALARIOS POR RENGLÓN</t>
  </si>
  <si>
    <t>ROSITA ARACELY CHILE PEREZ</t>
  </si>
  <si>
    <t>GLORIA MARIBEL CHIROY MORALES</t>
  </si>
  <si>
    <t>GABRIEL ENRIQUE IXTACUY YAC</t>
  </si>
  <si>
    <t xml:space="preserve">ANITA MARIELA FERNANDEZ AGUILAR </t>
  </si>
  <si>
    <t>ELSA BEATRIZ ORANTES CACHUPE</t>
  </si>
  <si>
    <t>Director de Recursos Humanos</t>
  </si>
  <si>
    <t xml:space="preserve">RONALD DANIEL GALINDO ESCOBAR </t>
  </si>
  <si>
    <t>DIANA PAOLA GONZALEZ PIEDRASANTA</t>
  </si>
  <si>
    <t>GRETHEL MARCELA TOBAR CORDON</t>
  </si>
  <si>
    <t>Asistente Administrativo De Junta Directiva</t>
  </si>
  <si>
    <t>Operativo De Servicios Generales</t>
  </si>
  <si>
    <t>Operativo De Centro De Copiado</t>
  </si>
  <si>
    <t xml:space="preserve">Subdirector General </t>
  </si>
  <si>
    <t>Asistente Administrativo De Subdirección General</t>
  </si>
  <si>
    <t>Jefe De La Unidad De  Comunicación Y Relaciones Públicas</t>
  </si>
  <si>
    <t xml:space="preserve">Director Técnico </t>
  </si>
  <si>
    <t>Encargado De Gestión Y Cooperación</t>
  </si>
  <si>
    <t>Asistente de Dirección de Recursos Humanos</t>
  </si>
  <si>
    <t>Encargada Lengua de Señas</t>
  </si>
  <si>
    <t>SIMKHAT MIJANGOS ESCOBAR</t>
  </si>
  <si>
    <t>ALBA GUADALUPE DEL ROSARIO HERNANDEZ</t>
  </si>
  <si>
    <t>RICARDO AUGUSTO ECHEVERRIA</t>
  </si>
  <si>
    <t>NANCY ARACELY MARTÍNEZ</t>
  </si>
  <si>
    <t>ANA MARÍA CABRERA ÁLVAREZ</t>
  </si>
  <si>
    <t>LUIS DAVID WINTER LUTHER</t>
  </si>
  <si>
    <t>MELVYN ADILIO GRAMAJO GÁMEZ</t>
  </si>
  <si>
    <t>Asistente Administrativo de Junta Directiva</t>
  </si>
  <si>
    <t>Operativo de Centro De Copiado</t>
  </si>
  <si>
    <t>Guardián Diurno</t>
  </si>
  <si>
    <t xml:space="preserve">JESSIKA LISETTE CHAVEZ MONTOYA </t>
  </si>
  <si>
    <t>Viáticos</t>
  </si>
  <si>
    <t>VÍCTOR ARNOLDO CASTAÑEDA MUÑOZ</t>
  </si>
  <si>
    <t>UVALDO RANFERY JUAREZ MARROQUIN</t>
  </si>
  <si>
    <t>CLAUDIA EUGENIA MENDIZABAL VELASQUEZ</t>
  </si>
  <si>
    <t>LILIAN ELIZABETH RODRIGUEZ LOPEZ</t>
  </si>
  <si>
    <t>RAMON ALFREDO ESPINOZA PEÑATE</t>
  </si>
  <si>
    <t>EDGAR ARMANDO MORALES DE LEON</t>
  </si>
  <si>
    <t>JAQUELINNE CELESTE VIVAS MARTINEZ</t>
  </si>
  <si>
    <t>RUSMEN DANIEL ALEJANDRO MALDONADO FUENTES</t>
  </si>
  <si>
    <t>ELISEO EVELIO REINA ARAGON</t>
  </si>
  <si>
    <t>KEHILLY IZABEL ARAGON ZEPEDA</t>
  </si>
  <si>
    <t>LISBETH ROXANA GUERRA HERNANDEZ DE CALEL</t>
  </si>
  <si>
    <t>MARTHA GLORIA XOQUIC POZ</t>
  </si>
  <si>
    <t>BETZABETH MARISLEYSIS YAJAIRA RECINOS PIO</t>
  </si>
  <si>
    <t>MELANIE ALEXA PINEDA ALBIZUREZ</t>
  </si>
  <si>
    <t>Asesor Juridico</t>
  </si>
  <si>
    <t>Asesor Jurídico</t>
  </si>
  <si>
    <t>Jefe del Departamento de Subsectores</t>
  </si>
  <si>
    <t>Jefe Del Departamento De Compras</t>
  </si>
  <si>
    <t>Secretaria del Departamento de Incidencia Política e Institucional</t>
  </si>
  <si>
    <t>JORGE LEONEL BORRAYO HERNANDEZ</t>
  </si>
  <si>
    <t xml:space="preserve">Técnico de Inventario </t>
  </si>
  <si>
    <t>Director de Asesoría Jurídica</t>
  </si>
  <si>
    <t>Encargado Administrativo</t>
  </si>
  <si>
    <t>Tesorero</t>
  </si>
  <si>
    <t>Técnico de Presupuesto</t>
  </si>
  <si>
    <t>Técnico De Auditoria Interna</t>
  </si>
  <si>
    <t>Técnico Juridico</t>
  </si>
  <si>
    <t>Técnico  De Comunicación Y Prensa</t>
  </si>
  <si>
    <t>Técnico De Diseño Gráfico</t>
  </si>
  <si>
    <t>Técnico De Acceso A La Información Pública</t>
  </si>
  <si>
    <t xml:space="preserve">Directora De Planificación </t>
  </si>
  <si>
    <t>Técnico  De Monitoreo Y Evaluación</t>
  </si>
  <si>
    <t>Técnico De Planificación</t>
  </si>
  <si>
    <t xml:space="preserve">Secretaria Del Departamento De Promoción De Acceso A Los Derechos De Las Personas Con Discapacidad </t>
  </si>
  <si>
    <t>Técnico De Inicidencia Política E Institucional</t>
  </si>
  <si>
    <t>Jefe Del Departamento De Incidencia Política E Institucional</t>
  </si>
  <si>
    <t>Delegado Departamental (Santa Rosa)</t>
  </si>
  <si>
    <t>Delegado Departamental (Chimaltenango)</t>
  </si>
  <si>
    <t>Delegado Departamental (Quetzaltenago)</t>
  </si>
  <si>
    <t>Delegado Departamental (Sololá)</t>
  </si>
  <si>
    <t>Delegado Departamental (Petén)</t>
  </si>
  <si>
    <t>Delegado Departamental (Alta Verapaz)</t>
  </si>
  <si>
    <t>Delegado Departamental (Zacapa)</t>
  </si>
  <si>
    <t>Delegado Técnico Departamental  (Sacatepequez)</t>
  </si>
  <si>
    <t xml:space="preserve">Delegado Departamental (San Marcos) </t>
  </si>
  <si>
    <t>Delegado Técnico Departamental (Escuintla)</t>
  </si>
  <si>
    <t>Delegado Técnico Departamental (Huehuetenango)</t>
  </si>
  <si>
    <t>Delegado Técnico Departamental (Suchitepequez)</t>
  </si>
  <si>
    <t xml:space="preserve">Delegado Departamental  (Retalhuleu) </t>
  </si>
  <si>
    <t>Delegado Técnico Departamental (Jalapa)</t>
  </si>
  <si>
    <t>Delegado Departamental (Guatemala)</t>
  </si>
  <si>
    <t>Delegado Técnico Departamental (Izabal)</t>
  </si>
  <si>
    <t>Secretaria Del Departamento De Servicio Nacional De Discapacidad</t>
  </si>
  <si>
    <t>Director Administrativo</t>
  </si>
  <si>
    <t xml:space="preserve">Técnico  De Compras </t>
  </si>
  <si>
    <t>Técnico De Inventario</t>
  </si>
  <si>
    <t>Encargado Técnico En Servicios Generales</t>
  </si>
  <si>
    <t>Técnico De Archivo</t>
  </si>
  <si>
    <t>Técnico De Tesorería</t>
  </si>
  <si>
    <t>Profesional De Formación Del 
Recurso Humano</t>
  </si>
  <si>
    <t>Técnico De Promoción De Acceso A Los Derechos De Las Personas con Discapacidad</t>
  </si>
  <si>
    <t>Jefe Del Departamento De Fortalecimiento Y Fomento De La  Participación Ciudadana</t>
  </si>
  <si>
    <t>Técnico de Contabilidad</t>
  </si>
  <si>
    <t>Técnico De Fortalecimiento Y Fomento De La Participación Ciudadana</t>
  </si>
  <si>
    <t>Técnico  de Archivo</t>
  </si>
  <si>
    <t>Técnico de Informática</t>
  </si>
  <si>
    <t>Contador General</t>
  </si>
  <si>
    <t>Técnico de Tesorería</t>
  </si>
  <si>
    <t>Director de Auditoría Interna</t>
  </si>
  <si>
    <t>Tecnico Júridico</t>
  </si>
  <si>
    <t>Técnico de Lengua de Señas</t>
  </si>
  <si>
    <t>Encargado de la Unidad de Interseccionalidad</t>
  </si>
  <si>
    <t>Jefe del Departamento de Promoción de Acceso a los Derechos de las Personas con Discapacidad</t>
  </si>
  <si>
    <t>Director De Auditoria Interna</t>
  </si>
  <si>
    <t xml:space="preserve">Director De Planificación </t>
  </si>
  <si>
    <t>Técnico de Almacén</t>
  </si>
  <si>
    <t>Jefe Del Departamento De Servicio Nacional De Discapacidad</t>
  </si>
  <si>
    <t>Técnico De Análisis Y Datos Estadísticos</t>
  </si>
  <si>
    <t>Jefe del Departamento de Promoción de Acceso a los Derechos de las Personas con Discapacidad.</t>
  </si>
  <si>
    <t>Profesional De Formación Del Recurso Humano</t>
  </si>
  <si>
    <t>DIANA FABIOLA FLORES OROZCO DE MEDINA</t>
  </si>
  <si>
    <t>Asistente De Dirección Administrativa</t>
  </si>
  <si>
    <t>LUCY IVONNE HERRERA GARCÍA DE PERDOMO</t>
  </si>
  <si>
    <t>ANA LIGIA TOVAR LUARCA</t>
  </si>
  <si>
    <t>Subdirector Tecnico</t>
  </si>
  <si>
    <t>Técnico De Centro De Costo</t>
  </si>
  <si>
    <t>NICOLAS ISAIAS MENCHU MENCHU</t>
  </si>
  <si>
    <t>LUIS ALEJANDRO MENDOZA FIGUEROA</t>
  </si>
  <si>
    <t>HEIMY MARYSUCEL RODRIGUEZ SOSA</t>
  </si>
  <si>
    <t>ROCIO DEL PILAR ALVAREZ ROSALES</t>
  </si>
  <si>
    <t>PUESTO FUNCIONAL</t>
  </si>
  <si>
    <t>ELSA GUADALUPE PEREZ JIMENEZ</t>
  </si>
  <si>
    <t>EVELYN VIVIANA CHAVEZ FUENTES</t>
  </si>
  <si>
    <t>ARIEL IVAN DE JESUS SALAZAR CUTZAL</t>
  </si>
  <si>
    <t>Técnico De Compras</t>
  </si>
  <si>
    <t>WILLIAM ALEXANDER ZAPETA OSORIO</t>
  </si>
  <si>
    <t>SERGIO MANOLO PINEDA CASTELLANOS</t>
  </si>
  <si>
    <t>GERBER DALAY MOLINA</t>
  </si>
  <si>
    <t>SHIRLEY CONSUELO SOTO MORALES</t>
  </si>
  <si>
    <t>Técnico de Promoción de Acceso a los Derechos de las Personas con Discapacidad</t>
  </si>
  <si>
    <t>SONIA MILAGROS SEIJAS BAUTISTA</t>
  </si>
  <si>
    <t>HECTOR OSWALDO SOSA ORTIZ</t>
  </si>
  <si>
    <t>Técnico de Nomina</t>
  </si>
  <si>
    <t>DRENCY MIRELLA ALEGRIA LOPEZ</t>
  </si>
  <si>
    <t>ANAYTE DEL ROSARIO CURUCHICH SIMON</t>
  </si>
  <si>
    <t>LOURDES ALBERTINA DIAZ CLAVERIA</t>
  </si>
  <si>
    <t>LUISA FERNANDA VIVAR SOLIS</t>
  </si>
  <si>
    <t>Secretaria Del Departamento De Subsectores</t>
  </si>
  <si>
    <t>Técnico De Subsectores</t>
  </si>
  <si>
    <r>
      <rPr>
        <b/>
        <sz val="11"/>
        <color theme="1"/>
        <rFont val="Century Gothic"/>
        <family val="2"/>
      </rPr>
      <t>ENCARGADO DE ACTUALIZACIÓN:</t>
    </r>
    <r>
      <rPr>
        <sz val="11"/>
        <color theme="1"/>
        <rFont val="Century Gothic"/>
        <family val="2"/>
      </rPr>
      <t xml:space="preserve">  Melanie Alexa Pineda Albizurez</t>
    </r>
  </si>
  <si>
    <t>MAITÉ ALEJANDRA AVILA JUÁREZ</t>
  </si>
  <si>
    <t>MARÍA DE LOS ANGELES ZAVALA BONILLA</t>
  </si>
  <si>
    <t>Encargado de la Unidad de Gestión y Cooperación</t>
  </si>
  <si>
    <t>Técnico de Inventario</t>
  </si>
  <si>
    <t>Jefe de Comunicación y Relaciones Públicas</t>
  </si>
  <si>
    <t>Subdirector Técnico</t>
  </si>
  <si>
    <t>Delegado Departamental (Totonicapán)</t>
  </si>
  <si>
    <t>Delegado Departamental (Baja Verapaz)</t>
  </si>
  <si>
    <t>Delegado  Técnico Departamental (Quiché)</t>
  </si>
  <si>
    <t>Delegado Técnico Departamental (Zacapa)</t>
  </si>
  <si>
    <t>Delegado Técnico Departamental  (Sacatepéquez)</t>
  </si>
  <si>
    <t>Delegado Departamental (San Marcos)</t>
  </si>
  <si>
    <t>Delegado Departamental (Chiquimula)</t>
  </si>
  <si>
    <t>Delegado Departamental (Jutiapa)</t>
  </si>
  <si>
    <t>Delegado Técnico Departamental (Suchitepéquez)</t>
  </si>
  <si>
    <t>Delegado Departamental (Retalhuleu)</t>
  </si>
  <si>
    <t>Delegado Departamental (El Progreso)</t>
  </si>
  <si>
    <t>Técnico De Informática</t>
  </si>
  <si>
    <t>PABLO MANUEL ANDRADE JACOBO</t>
  </si>
  <si>
    <r>
      <t xml:space="preserve">Director General : </t>
    </r>
    <r>
      <rPr>
        <sz val="11"/>
        <color theme="1"/>
        <rFont val="Century Gothic"/>
        <family val="2"/>
      </rPr>
      <t>Maite Alejandra Avila Juárez</t>
    </r>
  </si>
  <si>
    <t>MAITE ALEJANDRA AVILA JUÁREZ</t>
  </si>
  <si>
    <t>COMPLEMENTO SALARIAL RENGLON (012)</t>
  </si>
  <si>
    <r>
      <rPr>
        <b/>
        <sz val="11"/>
        <color theme="1"/>
        <rFont val="Century Gothic"/>
        <family val="2"/>
      </rPr>
      <t xml:space="preserve">HORARIO DE ATENCIÓN: </t>
    </r>
    <r>
      <rPr>
        <sz val="11"/>
        <color theme="1"/>
        <rFont val="Century Gothic"/>
        <family val="2"/>
      </rPr>
      <t>Lunes a Viernes 08:00 A 16:30 HORAS</t>
    </r>
  </si>
  <si>
    <t>NOMBRE</t>
  </si>
  <si>
    <t>SERGIO GIOVANNI LOPEZ LOPEZ</t>
  </si>
  <si>
    <t>ANA GLORIA MARISOL MONZON ALVARADO DE ZUÑIGA</t>
  </si>
  <si>
    <t>SERGIO GIOVANNI LÓPEZ LÓPEZ</t>
  </si>
  <si>
    <t>RONALD DANIEL GALINDO ESCOBAR</t>
  </si>
  <si>
    <t>Asistente Administrativo de Dirección General</t>
  </si>
  <si>
    <t>DULCE ESMERALDA ZÚÑIGA ESTRADA</t>
  </si>
  <si>
    <t>Jefe de Planificación e Investigación Estadística</t>
  </si>
  <si>
    <t>DULCE MARÍA DE LEÓN GARCÍA</t>
  </si>
  <si>
    <t>Asistente del Departamento de Fortalecimiento Y Fomento De La Participación Ciudadana</t>
  </si>
  <si>
    <t>MARÍA LUCRECIA MONTEROS CUX</t>
  </si>
  <si>
    <t>ADRIAN HUMBERTO VENTURA RAMÍREZ</t>
  </si>
  <si>
    <t>JORGE MARIO LOARCA GARCÍA</t>
  </si>
  <si>
    <t>DAMARIS ESMERALDA MURALLES OSCAL</t>
  </si>
  <si>
    <r>
      <t xml:space="preserve">ENCARGADO DE ACTUALIZACIÓN: </t>
    </r>
    <r>
      <rPr>
        <sz val="11"/>
        <color theme="1"/>
        <rFont val="Century Gothic"/>
        <family val="2"/>
      </rPr>
      <t>Melanie Alexa Pineda Albizurez</t>
    </r>
  </si>
  <si>
    <t>JUNIOR JOSUÉ ALCA TORRES</t>
  </si>
  <si>
    <t>Delegado Departamental (Alta Verapáz)</t>
  </si>
  <si>
    <t>Delegado Departamental (Baja Verapáz)</t>
  </si>
  <si>
    <t>Jefe De Planificación E Investigación
Estadística</t>
  </si>
  <si>
    <r>
      <t>DIRECTOR GENERAL:</t>
    </r>
    <r>
      <rPr>
        <sz val="11"/>
        <color theme="1"/>
        <rFont val="Century Gothic"/>
        <family val="2"/>
      </rPr>
      <t xml:space="preserve"> Maite Alejandra Avila Juárez</t>
    </r>
  </si>
  <si>
    <r>
      <rPr>
        <b/>
        <sz val="11"/>
        <color theme="1"/>
        <rFont val="Century Gothic"/>
        <family val="2"/>
      </rPr>
      <t xml:space="preserve">HORARIO DE ATENCIÓN: </t>
    </r>
    <r>
      <rPr>
        <sz val="11"/>
        <color theme="1"/>
        <rFont val="Century Gothic"/>
        <family val="2"/>
      </rPr>
      <t>Lunes a Viernes 08:00 a 16:30 hrs.</t>
    </r>
  </si>
  <si>
    <t xml:space="preserve">JOSÉ ANTONIO ESTRADA FRANCO </t>
  </si>
  <si>
    <t>JACKELINNE YOHANA HERNÁNDEZ LÓPEZ</t>
  </si>
  <si>
    <t>JUNIOR JOSUE ALCÁ TORRES</t>
  </si>
  <si>
    <t>RAÚL AUGUSTO CASTRO REYES</t>
  </si>
  <si>
    <t>SANDRA NOEMÍ CASTELLANOS OTZOY</t>
  </si>
  <si>
    <t>NICOLÁS ISAIAS MENCHÚ MENCHÚ</t>
  </si>
  <si>
    <t xml:space="preserve">Técnico De Compras </t>
  </si>
  <si>
    <t>RAMÓN ALFREDO ESPINOZA PEÑATE</t>
  </si>
  <si>
    <t>ELISEO EVELIO REINA ARAGÓN</t>
  </si>
  <si>
    <t>ANA ELIDA YUMÁN BARRIOS</t>
  </si>
  <si>
    <t>AUGUSTO NAPOLEÓN MARTÍNEZ MÉNDEZ</t>
  </si>
  <si>
    <t>ALBA GUADALUPE DEL ROSARIO HERNÁNDEZ SANTOS</t>
  </si>
  <si>
    <t>ELSA GUADALUPE PÉREZ JIMENEZ</t>
  </si>
  <si>
    <t>Técnico De Lengua De Señas</t>
  </si>
  <si>
    <t>Técnico de Fortalecimiento de Fomento a la Participación Ciudadana</t>
  </si>
  <si>
    <t>Operativo en Servicios Generales</t>
  </si>
  <si>
    <t>Delegado Técnico Departamental (Quiché)</t>
  </si>
  <si>
    <t>BONIF. X ANTIGÜEDAD REN.013</t>
  </si>
  <si>
    <t>BONIFICACIÓN DECRETO 37-2001         RENGLÓN 015</t>
  </si>
  <si>
    <t>JOSÉ ANTONIO ESTRADA FRANCO</t>
  </si>
  <si>
    <t>Secretaria del Departamento de Incidencia Política e Insitucional</t>
  </si>
  <si>
    <t>AUGUSTO NAPOLEON MARTÍNEZ MÉNDEZ</t>
  </si>
  <si>
    <t>GIOVANNI ALFREDO VÁSQUEZ MEJÍA</t>
  </si>
  <si>
    <t>LUIS DANIEL ALEXANDER MOLINA CASTAÑAZA</t>
  </si>
  <si>
    <t>ADELAIDA THAIS HERNÁNDEZ MORALES DE QUIÑONEZ</t>
  </si>
  <si>
    <t>Delegado Departamental</t>
  </si>
  <si>
    <t>MARÍA SOLEDAD SOCH DE LEÓN</t>
  </si>
  <si>
    <t>Delegado Técnico Departamental</t>
  </si>
  <si>
    <t>FREDY JOEL GONZALEZ MONTENEGRO</t>
  </si>
  <si>
    <t xml:space="preserve">JACKELINNE YOHANNA HERNÁNDEZ LÓPEZ </t>
  </si>
  <si>
    <t>LUIS DANIEL ALEXANDER CASTAÑAZA MOLINA</t>
  </si>
  <si>
    <t>Secretaria del Departamento De Fortalecimiento Y Fomento De La Participación Ciudadana</t>
  </si>
  <si>
    <t xml:space="preserve">ADELAIDA THAIS HERNÁNDEZ </t>
  </si>
  <si>
    <t>BONIFICA CIÓN DECRETO  37-2001         RENGLÓN 027</t>
  </si>
  <si>
    <r>
      <t>FECHA DE ACTUALIZACIÓN:</t>
    </r>
    <r>
      <rPr>
        <sz val="11"/>
        <color theme="1"/>
        <rFont val="Century Gothic"/>
        <family val="2"/>
      </rPr>
      <t xml:space="preserve">  08/08/2025</t>
    </r>
  </si>
  <si>
    <r>
      <rPr>
        <b/>
        <sz val="11"/>
        <color theme="1"/>
        <rFont val="Century Gothic"/>
        <family val="2"/>
      </rPr>
      <t>CORRESPONDE AL MES DE</t>
    </r>
    <r>
      <rPr>
        <sz val="11"/>
        <color theme="1"/>
        <rFont val="Century Gothic"/>
        <family val="2"/>
      </rPr>
      <t>: Julio 2025</t>
    </r>
  </si>
  <si>
    <t xml:space="preserve">Asistente Supernumerario </t>
  </si>
  <si>
    <t>Técnico De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</si>
</sst>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_-[$Q-100A]* #,##0.00_ ;_-[$Q-100A]* \-#,##0.00\ ;_-[$Q-100A]* &quot;-&quot;??_ ;_-@_ "/>
    <numFmt numFmtId="167" formatCode="_-[$Q-100A]* #,##0.00_-;\-[$Q-100A]* #,##0.00_-;_-[$Q-100A]* &quot;-&quot;??_-;_-@_-"/>
    <numFmt numFmtId="168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14"/>
      <color theme="1"/>
      <name val="Century Gothic"/>
      <family val="2"/>
    </font>
    <font>
      <b/>
      <sz val="18"/>
      <color theme="1"/>
      <name val="Century Gothic"/>
      <family val="2"/>
    </font>
    <font>
      <sz val="11"/>
      <color rgb="FF9C0006"/>
      <name val="Calibri"/>
      <family val="2"/>
      <scheme val="minor"/>
    </font>
    <font>
      <sz val="12"/>
      <color theme="1" tint="4.9989318521683403E-2"/>
      <name val="Century Gothic"/>
      <family val="2"/>
    </font>
    <font>
      <sz val="10"/>
      <name val="Arial"/>
      <family val="2"/>
    </font>
    <font>
      <sz val="12"/>
      <color rgb="FF000000"/>
      <name val="Century Gothic"/>
      <family val="2"/>
    </font>
    <font>
      <sz val="11"/>
      <name val="Cambria"/>
      <family val="1"/>
      <scheme val="major"/>
    </font>
    <font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9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3" fillId="4" borderId="0" applyNumberFormat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</cellStyleXfs>
  <cellXfs count="131">
    <xf numFmtId="0" fontId="0" fillId="0" borderId="0" xfId="0"/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66" fontId="8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Border="1"/>
    <xf numFmtId="0" fontId="2" fillId="0" borderId="0" xfId="0" applyFont="1" applyBorder="1"/>
    <xf numFmtId="0" fontId="6" fillId="0" borderId="0" xfId="0" applyFont="1"/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164" fontId="7" fillId="0" borderId="1" xfId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/>
    <xf numFmtId="49" fontId="4" fillId="0" borderId="4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0" fontId="14" fillId="0" borderId="10" xfId="2" applyFont="1" applyFill="1" applyBorder="1"/>
    <xf numFmtId="164" fontId="2" fillId="0" borderId="0" xfId="1" applyFont="1"/>
    <xf numFmtId="4" fontId="2" fillId="0" borderId="0" xfId="0" applyNumberFormat="1" applyFont="1"/>
    <xf numFmtId="0" fontId="0" fillId="0" borderId="0" xfId="0"/>
    <xf numFmtId="167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/>
    <xf numFmtId="0" fontId="2" fillId="0" borderId="0" xfId="0" applyFont="1" applyFill="1"/>
    <xf numFmtId="0" fontId="7" fillId="0" borderId="12" xfId="0" applyFont="1" applyFill="1" applyBorder="1" applyAlignment="1">
      <alignment vertical="center" wrapText="1"/>
    </xf>
    <xf numFmtId="164" fontId="7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 applyAlignment="1"/>
    <xf numFmtId="0" fontId="7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top" wrapText="1"/>
    </xf>
    <xf numFmtId="165" fontId="2" fillId="0" borderId="11" xfId="1" applyNumberFormat="1" applyFont="1" applyFill="1" applyBorder="1" applyAlignment="1"/>
    <xf numFmtId="0" fontId="7" fillId="0" borderId="12" xfId="0" applyFont="1" applyFill="1" applyBorder="1" applyAlignment="1">
      <alignment vertical="center"/>
    </xf>
    <xf numFmtId="164" fontId="2" fillId="0" borderId="1" xfId="1" applyFont="1" applyFill="1" applyBorder="1"/>
    <xf numFmtId="165" fontId="2" fillId="0" borderId="14" xfId="1" applyNumberFormat="1" applyFont="1" applyFill="1" applyBorder="1"/>
    <xf numFmtId="166" fontId="7" fillId="0" borderId="1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65" fontId="2" fillId="0" borderId="1" xfId="1" applyNumberFormat="1" applyFont="1" applyFill="1" applyBorder="1"/>
    <xf numFmtId="0" fontId="0" fillId="0" borderId="0" xfId="0" applyFill="1"/>
    <xf numFmtId="0" fontId="4" fillId="0" borderId="1" xfId="2" applyFont="1" applyFill="1" applyBorder="1"/>
    <xf numFmtId="165" fontId="2" fillId="0" borderId="14" xfId="1" applyNumberFormat="1" applyFont="1" applyFill="1" applyBorder="1" applyAlignment="1"/>
    <xf numFmtId="0" fontId="9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5" fillId="0" borderId="17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/>
    </xf>
    <xf numFmtId="165" fontId="7" fillId="0" borderId="1" xfId="1" applyNumberFormat="1" applyFont="1" applyFill="1" applyBorder="1" applyAlignment="1">
      <alignment vertical="center"/>
    </xf>
    <xf numFmtId="165" fontId="2" fillId="0" borderId="10" xfId="1" applyNumberFormat="1" applyFont="1" applyFill="1" applyBorder="1" applyAlignment="1"/>
    <xf numFmtId="0" fontId="2" fillId="0" borderId="1" xfId="2" applyFont="1" applyFill="1" applyBorder="1" applyAlignment="1">
      <alignment horizontal="left"/>
    </xf>
    <xf numFmtId="0" fontId="2" fillId="0" borderId="0" xfId="0" applyFont="1" applyAlignment="1"/>
    <xf numFmtId="164" fontId="7" fillId="0" borderId="1" xfId="1" applyFont="1" applyFill="1" applyBorder="1" applyAlignment="1">
      <alignment vertical="center" wrapText="1"/>
    </xf>
    <xf numFmtId="166" fontId="7" fillId="0" borderId="1" xfId="0" applyNumberFormat="1" applyFont="1" applyFill="1" applyBorder="1" applyAlignment="1">
      <alignment vertical="center"/>
    </xf>
    <xf numFmtId="164" fontId="7" fillId="0" borderId="0" xfId="1" applyFont="1" applyFill="1" applyBorder="1" applyAlignment="1">
      <alignment vertical="center" wrapText="1"/>
    </xf>
    <xf numFmtId="164" fontId="7" fillId="0" borderId="1" xfId="1" applyFont="1" applyFill="1" applyBorder="1" applyAlignment="1">
      <alignment vertical="top" wrapText="1"/>
    </xf>
    <xf numFmtId="0" fontId="5" fillId="0" borderId="18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6" fillId="0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18" fillId="0" borderId="0" xfId="0" applyFont="1" applyFill="1"/>
    <xf numFmtId="164" fontId="2" fillId="0" borderId="0" xfId="0" applyNumberFormat="1" applyFont="1" applyFill="1"/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0" fontId="4" fillId="0" borderId="20" xfId="0" applyFont="1" applyFill="1" applyBorder="1"/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0" borderId="20" xfId="2" applyFont="1" applyFill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5" fillId="0" borderId="23" xfId="0" applyFont="1" applyFill="1" applyBorder="1" applyAlignment="1">
      <alignment vertical="center" wrapText="1"/>
    </xf>
    <xf numFmtId="0" fontId="4" fillId="0" borderId="23" xfId="0" applyFont="1" applyFill="1" applyBorder="1"/>
    <xf numFmtId="49" fontId="4" fillId="0" borderId="3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49" fontId="4" fillId="0" borderId="19" xfId="0" applyNumberFormat="1" applyFont="1" applyFill="1" applyBorder="1" applyAlignment="1">
      <alignment horizontal="center"/>
    </xf>
    <xf numFmtId="165" fontId="17" fillId="0" borderId="1" xfId="1" applyNumberFormat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Alignment="1"/>
    <xf numFmtId="165" fontId="8" fillId="0" borderId="1" xfId="1" applyNumberFormat="1" applyFont="1" applyFill="1" applyBorder="1" applyAlignment="1">
      <alignment vertical="center" wrapText="1"/>
    </xf>
    <xf numFmtId="165" fontId="8" fillId="0" borderId="1" xfId="1" applyNumberFormat="1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horizontal="center" vertical="center"/>
    </xf>
    <xf numFmtId="166" fontId="7" fillId="0" borderId="1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right" vertical="center"/>
    </xf>
    <xf numFmtId="166" fontId="7" fillId="0" borderId="1" xfId="0" applyNumberFormat="1" applyFont="1" applyFill="1" applyBorder="1" applyAlignment="1">
      <alignment horizontal="center"/>
    </xf>
    <xf numFmtId="165" fontId="7" fillId="0" borderId="1" xfId="1" applyNumberFormat="1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4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9" fillId="2" borderId="15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5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vertical="center" wrapText="1"/>
    </xf>
    <xf numFmtId="0" fontId="10" fillId="2" borderId="14" xfId="0" applyNumberFormat="1" applyFont="1" applyFill="1" applyBorder="1" applyAlignment="1">
      <alignment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vertical="center" wrapText="1"/>
    </xf>
  </cellXfs>
  <cellStyles count="11">
    <cellStyle name="Incorrecto" xfId="2" builtinId="27"/>
    <cellStyle name="Millares 2" xfId="4"/>
    <cellStyle name="Millares 3" xfId="5"/>
    <cellStyle name="Moneda" xfId="1" builtinId="4"/>
    <cellStyle name="Moneda 2" xfId="3"/>
    <cellStyle name="Normal" xfId="0" builtinId="0"/>
    <cellStyle name="Normal 2" xfId="6"/>
    <cellStyle name="Normal 2 2" xfId="7"/>
    <cellStyle name="Normal 4" xfId="8"/>
    <cellStyle name="Normal 5" xfId="9"/>
    <cellStyle name="Normal 6" xfId="10"/>
  </cellStyles>
  <dxfs count="0"/>
  <tableStyles count="0" defaultTableStyle="TableStyleMedium2" defaultPivotStyle="PivotStyleLight16"/>
  <colors>
    <mruColors>
      <color rgb="FFCCFFFF"/>
      <color rgb="FFCCCCFF"/>
      <color rgb="FF9999FF"/>
      <color rgb="FFFFCC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1096495</xdr:colOff>
      <xdr:row>0</xdr:row>
      <xdr:rowOff>1022884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1479176" cy="1022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1255058</xdr:colOff>
      <xdr:row>0</xdr:row>
      <xdr:rowOff>1022884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474133" cy="1022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0"/>
  <sheetViews>
    <sheetView topLeftCell="A14" zoomScale="115" zoomScaleNormal="115" workbookViewId="0">
      <selection activeCell="C140" sqref="C140"/>
    </sheetView>
  </sheetViews>
  <sheetFormatPr baseColWidth="10" defaultRowHeight="15" customHeight="1" x14ac:dyDescent="0.25"/>
  <cols>
    <col min="1" max="1" width="7.5703125" style="55" customWidth="1"/>
    <col min="2" max="2" width="65" customWidth="1"/>
    <col min="3" max="3" width="127.85546875" bestFit="1" customWidth="1"/>
    <col min="4" max="4" width="16" bestFit="1" customWidth="1"/>
  </cols>
  <sheetData>
    <row r="1" spans="1:4" s="16" customFormat="1" ht="90" customHeight="1" x14ac:dyDescent="0.25">
      <c r="A1" s="55"/>
    </row>
    <row r="2" spans="1:4" s="16" customFormat="1" ht="15" customHeight="1" x14ac:dyDescent="0.25">
      <c r="B2" s="69" t="s">
        <v>26</v>
      </c>
    </row>
    <row r="3" spans="1:4" s="16" customFormat="1" ht="15" customHeight="1" x14ac:dyDescent="0.25">
      <c r="B3" s="69" t="s">
        <v>27</v>
      </c>
    </row>
    <row r="4" spans="1:4" s="16" customFormat="1" ht="15" customHeight="1" x14ac:dyDescent="0.25">
      <c r="B4" s="69" t="s">
        <v>265</v>
      </c>
    </row>
    <row r="5" spans="1:4" s="16" customFormat="1" ht="15" customHeight="1" x14ac:dyDescent="0.25">
      <c r="B5" s="69" t="s">
        <v>28</v>
      </c>
    </row>
    <row r="6" spans="1:4" s="16" customFormat="1" ht="15" customHeight="1" x14ac:dyDescent="0.25">
      <c r="B6" s="70" t="s">
        <v>264</v>
      </c>
    </row>
    <row r="7" spans="1:4" s="16" customFormat="1" ht="15" customHeight="1" x14ac:dyDescent="0.25">
      <c r="B7" s="69" t="s">
        <v>221</v>
      </c>
    </row>
    <row r="8" spans="1:4" s="16" customFormat="1" ht="15" customHeight="1" x14ac:dyDescent="0.25">
      <c r="B8" s="70" t="s">
        <v>300</v>
      </c>
    </row>
    <row r="9" spans="1:4" s="16" customFormat="1" ht="15" customHeight="1" x14ac:dyDescent="0.25">
      <c r="B9" s="69" t="s">
        <v>301</v>
      </c>
    </row>
    <row r="10" spans="1:4" s="16" customFormat="1" ht="15" customHeight="1" x14ac:dyDescent="0.25">
      <c r="A10" s="55"/>
    </row>
    <row r="11" spans="1:4" ht="15" customHeight="1" thickBot="1" x14ac:dyDescent="0.3">
      <c r="A11" s="105" t="s">
        <v>25</v>
      </c>
      <c r="B11" s="105"/>
      <c r="C11" s="105"/>
      <c r="D11" s="105"/>
    </row>
    <row r="12" spans="1:4" ht="15" customHeight="1" thickBot="1" x14ac:dyDescent="0.3">
      <c r="A12" s="81" t="s">
        <v>4</v>
      </c>
      <c r="B12" s="9" t="s">
        <v>0</v>
      </c>
      <c r="C12" s="9" t="s">
        <v>202</v>
      </c>
      <c r="D12" s="82" t="s">
        <v>1</v>
      </c>
    </row>
    <row r="13" spans="1:4" s="49" customFormat="1" ht="15" customHeight="1" x14ac:dyDescent="0.3">
      <c r="A13" s="77">
        <v>1</v>
      </c>
      <c r="B13" s="86" t="s">
        <v>222</v>
      </c>
      <c r="C13" s="87" t="s">
        <v>32</v>
      </c>
      <c r="D13" s="88" t="s">
        <v>13</v>
      </c>
    </row>
    <row r="14" spans="1:4" s="91" customFormat="1" ht="17.25" x14ac:dyDescent="0.3">
      <c r="A14" s="77">
        <v>2</v>
      </c>
      <c r="B14" s="89" t="s">
        <v>33</v>
      </c>
      <c r="C14" s="21" t="s">
        <v>250</v>
      </c>
      <c r="D14" s="90" t="s">
        <v>13</v>
      </c>
    </row>
    <row r="15" spans="1:4" s="49" customFormat="1" ht="15" customHeight="1" x14ac:dyDescent="0.3">
      <c r="A15" s="77">
        <v>3</v>
      </c>
      <c r="B15" s="21" t="s">
        <v>34</v>
      </c>
      <c r="C15" s="21" t="s">
        <v>107</v>
      </c>
      <c r="D15" s="22" t="s">
        <v>13</v>
      </c>
    </row>
    <row r="16" spans="1:4" s="49" customFormat="1" ht="15" customHeight="1" x14ac:dyDescent="0.3">
      <c r="A16" s="77">
        <v>4</v>
      </c>
      <c r="B16" s="24" t="s">
        <v>76</v>
      </c>
      <c r="C16" s="21" t="s">
        <v>180</v>
      </c>
      <c r="D16" s="22" t="s">
        <v>13</v>
      </c>
    </row>
    <row r="17" spans="1:4" s="49" customFormat="1" ht="15" customHeight="1" x14ac:dyDescent="0.3">
      <c r="A17" s="77">
        <v>5</v>
      </c>
      <c r="B17" s="21" t="s">
        <v>31</v>
      </c>
      <c r="C17" s="21" t="s">
        <v>280</v>
      </c>
      <c r="D17" s="22" t="s">
        <v>13</v>
      </c>
    </row>
    <row r="18" spans="1:4" s="49" customFormat="1" ht="15" customHeight="1" x14ac:dyDescent="0.3">
      <c r="A18" s="77">
        <v>6</v>
      </c>
      <c r="B18" s="21" t="s">
        <v>35</v>
      </c>
      <c r="C18" s="21" t="s">
        <v>280</v>
      </c>
      <c r="D18" s="22" t="s">
        <v>13</v>
      </c>
    </row>
    <row r="19" spans="1:4" s="49" customFormat="1" ht="15" customHeight="1" x14ac:dyDescent="0.3">
      <c r="A19" s="77">
        <v>7</v>
      </c>
      <c r="B19" s="21" t="s">
        <v>36</v>
      </c>
      <c r="C19" s="21" t="s">
        <v>3</v>
      </c>
      <c r="D19" s="22" t="s">
        <v>13</v>
      </c>
    </row>
    <row r="20" spans="1:4" s="49" customFormat="1" ht="15" customHeight="1" x14ac:dyDescent="0.3">
      <c r="A20" s="77">
        <v>8</v>
      </c>
      <c r="B20" s="21" t="s">
        <v>37</v>
      </c>
      <c r="C20" s="21" t="s">
        <v>281</v>
      </c>
      <c r="D20" s="22" t="s">
        <v>13</v>
      </c>
    </row>
    <row r="21" spans="1:4" s="49" customFormat="1" ht="15" customHeight="1" x14ac:dyDescent="0.3">
      <c r="A21" s="77">
        <v>9</v>
      </c>
      <c r="B21" s="21" t="s">
        <v>38</v>
      </c>
      <c r="C21" s="21" t="s">
        <v>281</v>
      </c>
      <c r="D21" s="22" t="s">
        <v>13</v>
      </c>
    </row>
    <row r="22" spans="1:4" s="49" customFormat="1" ht="15" customHeight="1" x14ac:dyDescent="0.3">
      <c r="A22" s="77">
        <v>10</v>
      </c>
      <c r="B22" s="21" t="s">
        <v>39</v>
      </c>
      <c r="C22" s="21" t="s">
        <v>225</v>
      </c>
      <c r="D22" s="22" t="s">
        <v>13</v>
      </c>
    </row>
    <row r="23" spans="1:4" s="49" customFormat="1" ht="15" customHeight="1" x14ac:dyDescent="0.3">
      <c r="A23" s="77">
        <v>11</v>
      </c>
      <c r="B23" s="21" t="s">
        <v>40</v>
      </c>
      <c r="C23" s="21" t="s">
        <v>2</v>
      </c>
      <c r="D23" s="22" t="s">
        <v>13</v>
      </c>
    </row>
    <row r="24" spans="1:4" s="49" customFormat="1" ht="15" customHeight="1" x14ac:dyDescent="0.3">
      <c r="A24" s="77">
        <v>12</v>
      </c>
      <c r="B24" s="21" t="s">
        <v>75</v>
      </c>
      <c r="C24" s="21" t="s">
        <v>178</v>
      </c>
      <c r="D24" s="22" t="s">
        <v>13</v>
      </c>
    </row>
    <row r="25" spans="1:4" s="49" customFormat="1" ht="15" customHeight="1" x14ac:dyDescent="0.3">
      <c r="A25" s="77">
        <v>13</v>
      </c>
      <c r="B25" s="21" t="s">
        <v>212</v>
      </c>
      <c r="C25" s="21" t="s">
        <v>43</v>
      </c>
      <c r="D25" s="22" t="s">
        <v>13</v>
      </c>
    </row>
    <row r="26" spans="1:4" s="49" customFormat="1" ht="15" customHeight="1" x14ac:dyDescent="0.3">
      <c r="A26" s="77">
        <v>14</v>
      </c>
      <c r="B26" s="21" t="s">
        <v>69</v>
      </c>
      <c r="C26" s="21" t="s">
        <v>108</v>
      </c>
      <c r="D26" s="22" t="s">
        <v>13</v>
      </c>
    </row>
    <row r="27" spans="1:4" s="49" customFormat="1" ht="15" customHeight="1" x14ac:dyDescent="0.3">
      <c r="A27" s="77">
        <v>15</v>
      </c>
      <c r="B27" s="50" t="s">
        <v>288</v>
      </c>
      <c r="C27" s="50" t="s">
        <v>187</v>
      </c>
      <c r="D27" s="22" t="s">
        <v>13</v>
      </c>
    </row>
    <row r="28" spans="1:4" s="49" customFormat="1" ht="15" customHeight="1" thickBot="1" x14ac:dyDescent="0.35">
      <c r="A28" s="77">
        <v>16</v>
      </c>
      <c r="B28" s="83" t="s">
        <v>125</v>
      </c>
      <c r="C28" s="80" t="s">
        <v>214</v>
      </c>
      <c r="D28" s="23" t="s">
        <v>13</v>
      </c>
    </row>
    <row r="29" spans="1:4" ht="15" customHeight="1" x14ac:dyDescent="0.3">
      <c r="A29" s="78"/>
      <c r="B29" s="7"/>
      <c r="C29" s="7"/>
      <c r="D29" s="79"/>
    </row>
    <row r="30" spans="1:4" ht="15" customHeight="1" thickBot="1" x14ac:dyDescent="0.3">
      <c r="A30" s="106" t="s">
        <v>29</v>
      </c>
      <c r="B30" s="106"/>
      <c r="C30" s="106"/>
      <c r="D30" s="106"/>
    </row>
    <row r="31" spans="1:4" ht="15" customHeight="1" x14ac:dyDescent="0.25">
      <c r="A31" s="6" t="s">
        <v>4</v>
      </c>
      <c r="B31" s="3" t="s">
        <v>0</v>
      </c>
      <c r="C31" s="6" t="s">
        <v>202</v>
      </c>
      <c r="D31" s="4" t="s">
        <v>1</v>
      </c>
    </row>
    <row r="32" spans="1:4" s="49" customFormat="1" ht="15" customHeight="1" x14ac:dyDescent="0.3">
      <c r="A32" s="77">
        <v>1</v>
      </c>
      <c r="B32" s="2" t="s">
        <v>223</v>
      </c>
      <c r="C32" s="1" t="s">
        <v>93</v>
      </c>
      <c r="D32" s="8" t="s">
        <v>10</v>
      </c>
    </row>
    <row r="33" spans="1:4" s="49" customFormat="1" ht="15" customHeight="1" x14ac:dyDescent="0.3">
      <c r="A33" s="77">
        <v>2</v>
      </c>
      <c r="B33" s="2" t="s">
        <v>277</v>
      </c>
      <c r="C33" s="1" t="s">
        <v>94</v>
      </c>
      <c r="D33" s="8" t="s">
        <v>10</v>
      </c>
    </row>
    <row r="34" spans="1:4" s="49" customFormat="1" ht="15" customHeight="1" x14ac:dyDescent="0.3">
      <c r="A34" s="77">
        <v>3</v>
      </c>
      <c r="B34" s="2" t="s">
        <v>278</v>
      </c>
      <c r="C34" s="1" t="s">
        <v>137</v>
      </c>
      <c r="D34" s="8" t="s">
        <v>10</v>
      </c>
    </row>
    <row r="35" spans="1:4" s="49" customFormat="1" ht="15" customHeight="1" x14ac:dyDescent="0.3">
      <c r="A35" s="77">
        <v>4</v>
      </c>
      <c r="B35" s="2" t="s">
        <v>204</v>
      </c>
      <c r="C35" s="1" t="s">
        <v>137</v>
      </c>
      <c r="D35" s="8" t="s">
        <v>10</v>
      </c>
    </row>
    <row r="36" spans="1:4" s="49" customFormat="1" ht="15" customHeight="1" x14ac:dyDescent="0.3">
      <c r="A36" s="77">
        <v>5</v>
      </c>
      <c r="B36" s="2" t="s">
        <v>44</v>
      </c>
      <c r="C36" s="1" t="s">
        <v>138</v>
      </c>
      <c r="D36" s="8" t="s">
        <v>10</v>
      </c>
    </row>
    <row r="37" spans="1:4" s="49" customFormat="1" ht="15" customHeight="1" x14ac:dyDescent="0.3">
      <c r="A37" s="77">
        <v>6</v>
      </c>
      <c r="B37" s="2" t="s">
        <v>249</v>
      </c>
      <c r="C37" s="1" t="s">
        <v>133</v>
      </c>
      <c r="D37" s="8" t="s">
        <v>10</v>
      </c>
    </row>
    <row r="38" spans="1:4" s="49" customFormat="1" ht="15" customHeight="1" x14ac:dyDescent="0.3">
      <c r="A38" s="77">
        <v>7</v>
      </c>
      <c r="B38" s="71" t="s">
        <v>31</v>
      </c>
      <c r="C38" s="1" t="s">
        <v>126</v>
      </c>
      <c r="D38" s="8" t="s">
        <v>10</v>
      </c>
    </row>
    <row r="39" spans="1:4" s="49" customFormat="1" ht="17.25" x14ac:dyDescent="0.3">
      <c r="A39" s="77">
        <v>8</v>
      </c>
      <c r="B39" s="2" t="s">
        <v>45</v>
      </c>
      <c r="C39" s="1" t="s">
        <v>226</v>
      </c>
      <c r="D39" s="8" t="s">
        <v>10</v>
      </c>
    </row>
    <row r="40" spans="1:4" s="49" customFormat="1" ht="15" customHeight="1" x14ac:dyDescent="0.3">
      <c r="A40" s="77">
        <v>9</v>
      </c>
      <c r="B40" s="2" t="s">
        <v>266</v>
      </c>
      <c r="C40" s="1" t="s">
        <v>139</v>
      </c>
      <c r="D40" s="8" t="s">
        <v>10</v>
      </c>
    </row>
    <row r="41" spans="1:4" s="49" customFormat="1" ht="15" customHeight="1" x14ac:dyDescent="0.3">
      <c r="A41" s="77">
        <v>10</v>
      </c>
      <c r="B41" s="2" t="s">
        <v>117</v>
      </c>
      <c r="C41" s="1" t="s">
        <v>140</v>
      </c>
      <c r="D41" s="8" t="s">
        <v>10</v>
      </c>
    </row>
    <row r="42" spans="1:4" s="49" customFormat="1" ht="15" customHeight="1" x14ac:dyDescent="0.3">
      <c r="A42" s="77">
        <v>11</v>
      </c>
      <c r="B42" s="2" t="s">
        <v>216</v>
      </c>
      <c r="C42" s="1" t="s">
        <v>141</v>
      </c>
      <c r="D42" s="8" t="s">
        <v>10</v>
      </c>
    </row>
    <row r="43" spans="1:4" s="49" customFormat="1" ht="15" customHeight="1" x14ac:dyDescent="0.3">
      <c r="A43" s="77">
        <v>12</v>
      </c>
      <c r="B43" s="2" t="s">
        <v>77</v>
      </c>
      <c r="C43" s="1" t="s">
        <v>142</v>
      </c>
      <c r="D43" s="8" t="s">
        <v>10</v>
      </c>
    </row>
    <row r="44" spans="1:4" s="49" customFormat="1" ht="15" customHeight="1" x14ac:dyDescent="0.3">
      <c r="A44" s="77">
        <v>13</v>
      </c>
      <c r="B44" s="2" t="s">
        <v>84</v>
      </c>
      <c r="C44" s="1" t="s">
        <v>143</v>
      </c>
      <c r="D44" s="8" t="s">
        <v>10</v>
      </c>
    </row>
    <row r="45" spans="1:4" s="49" customFormat="1" ht="15" customHeight="1" x14ac:dyDescent="0.3">
      <c r="A45" s="77">
        <v>14</v>
      </c>
      <c r="B45" s="2" t="s">
        <v>110</v>
      </c>
      <c r="C45" s="1" t="s">
        <v>144</v>
      </c>
      <c r="D45" s="8" t="s">
        <v>10</v>
      </c>
    </row>
    <row r="46" spans="1:4" s="49" customFormat="1" ht="15" customHeight="1" x14ac:dyDescent="0.3">
      <c r="A46" s="77">
        <v>15</v>
      </c>
      <c r="B46" s="2" t="s">
        <v>207</v>
      </c>
      <c r="C46" s="1" t="s">
        <v>96</v>
      </c>
      <c r="D46" s="8" t="s">
        <v>10</v>
      </c>
    </row>
    <row r="47" spans="1:4" s="49" customFormat="1" ht="15" customHeight="1" x14ac:dyDescent="0.3">
      <c r="A47" s="77">
        <v>16</v>
      </c>
      <c r="B47" s="2" t="s">
        <v>195</v>
      </c>
      <c r="C47" s="1" t="s">
        <v>227</v>
      </c>
      <c r="D47" s="8" t="s">
        <v>10</v>
      </c>
    </row>
    <row r="48" spans="1:4" s="49" customFormat="1" ht="15" customHeight="1" x14ac:dyDescent="0.3">
      <c r="A48" s="77">
        <v>17</v>
      </c>
      <c r="B48" s="2" t="s">
        <v>46</v>
      </c>
      <c r="C48" s="1" t="s">
        <v>5</v>
      </c>
      <c r="D48" s="8" t="s">
        <v>10</v>
      </c>
    </row>
    <row r="49" spans="1:4" s="49" customFormat="1" ht="15" customHeight="1" x14ac:dyDescent="0.3">
      <c r="A49" s="77">
        <v>18</v>
      </c>
      <c r="B49" s="2" t="s">
        <v>81</v>
      </c>
      <c r="C49" s="1" t="s">
        <v>128</v>
      </c>
      <c r="D49" s="8" t="s">
        <v>10</v>
      </c>
    </row>
    <row r="50" spans="1:4" s="49" customFormat="1" ht="17.25" x14ac:dyDescent="0.3">
      <c r="A50" s="77">
        <v>19</v>
      </c>
      <c r="B50" s="2" t="s">
        <v>210</v>
      </c>
      <c r="C50" s="1" t="s">
        <v>220</v>
      </c>
      <c r="D50" s="8" t="s">
        <v>10</v>
      </c>
    </row>
    <row r="51" spans="1:4" s="49" customFormat="1" ht="17.25" x14ac:dyDescent="0.3">
      <c r="A51" s="77">
        <v>20</v>
      </c>
      <c r="B51" s="2" t="s">
        <v>217</v>
      </c>
      <c r="C51" s="2" t="s">
        <v>219</v>
      </c>
      <c r="D51" s="8" t="s">
        <v>10</v>
      </c>
    </row>
    <row r="52" spans="1:4" s="49" customFormat="1" ht="17.25" x14ac:dyDescent="0.3">
      <c r="A52" s="77">
        <v>21</v>
      </c>
      <c r="B52" s="2" t="s">
        <v>267</v>
      </c>
      <c r="C52" s="1" t="s">
        <v>190</v>
      </c>
      <c r="D52" s="8" t="s">
        <v>10</v>
      </c>
    </row>
    <row r="53" spans="1:4" s="49" customFormat="1" ht="17.25" x14ac:dyDescent="0.3">
      <c r="A53" s="77">
        <v>22</v>
      </c>
      <c r="B53" s="2" t="s">
        <v>88</v>
      </c>
      <c r="C53" s="1" t="s">
        <v>211</v>
      </c>
      <c r="D53" s="8" t="s">
        <v>10</v>
      </c>
    </row>
    <row r="54" spans="1:4" s="49" customFormat="1" ht="17.25" x14ac:dyDescent="0.3">
      <c r="A54" s="77">
        <v>23</v>
      </c>
      <c r="B54" s="2" t="s">
        <v>268</v>
      </c>
      <c r="C54" s="1" t="s">
        <v>211</v>
      </c>
      <c r="D54" s="8" t="s">
        <v>10</v>
      </c>
    </row>
    <row r="55" spans="1:4" s="49" customFormat="1" ht="17.25" x14ac:dyDescent="0.3">
      <c r="A55" s="77">
        <v>24</v>
      </c>
      <c r="B55" s="2" t="s">
        <v>289</v>
      </c>
      <c r="C55" s="1" t="s">
        <v>172</v>
      </c>
      <c r="D55" s="8" t="s">
        <v>10</v>
      </c>
    </row>
    <row r="56" spans="1:4" s="49" customFormat="1" ht="17.25" x14ac:dyDescent="0.3">
      <c r="A56" s="77">
        <v>25</v>
      </c>
      <c r="B56" s="2" t="s">
        <v>124</v>
      </c>
      <c r="C56" s="1" t="s">
        <v>145</v>
      </c>
      <c r="D56" s="8" t="s">
        <v>10</v>
      </c>
    </row>
    <row r="57" spans="1:4" s="49" customFormat="1" ht="17.25" x14ac:dyDescent="0.3">
      <c r="A57" s="77">
        <v>26</v>
      </c>
      <c r="B57" s="2" t="s">
        <v>31</v>
      </c>
      <c r="C57" s="1" t="s">
        <v>252</v>
      </c>
      <c r="D57" s="8" t="s">
        <v>10</v>
      </c>
    </row>
    <row r="58" spans="1:4" s="49" customFormat="1" ht="17.25" x14ac:dyDescent="0.3">
      <c r="A58" s="77">
        <v>27</v>
      </c>
      <c r="B58" s="2" t="s">
        <v>61</v>
      </c>
      <c r="C58" s="1" t="s">
        <v>189</v>
      </c>
      <c r="D58" s="8" t="s">
        <v>10</v>
      </c>
    </row>
    <row r="59" spans="1:4" s="49" customFormat="1" ht="15" customHeight="1" x14ac:dyDescent="0.3">
      <c r="A59" s="77">
        <v>28</v>
      </c>
      <c r="B59" s="2" t="s">
        <v>269</v>
      </c>
      <c r="C59" s="1" t="s">
        <v>189</v>
      </c>
      <c r="D59" s="8" t="s">
        <v>10</v>
      </c>
    </row>
    <row r="60" spans="1:4" s="49" customFormat="1" ht="17.25" x14ac:dyDescent="0.3">
      <c r="A60" s="77">
        <v>29</v>
      </c>
      <c r="B60" s="2" t="s">
        <v>270</v>
      </c>
      <c r="C60" s="2" t="s">
        <v>173</v>
      </c>
      <c r="D60" s="8" t="s">
        <v>10</v>
      </c>
    </row>
    <row r="61" spans="1:4" s="49" customFormat="1" ht="17.25" x14ac:dyDescent="0.3">
      <c r="A61" s="77">
        <v>30</v>
      </c>
      <c r="B61" s="2" t="s">
        <v>253</v>
      </c>
      <c r="C61" s="2" t="s">
        <v>254</v>
      </c>
      <c r="D61" s="8" t="s">
        <v>10</v>
      </c>
    </row>
    <row r="62" spans="1:4" s="49" customFormat="1" ht="17.25" x14ac:dyDescent="0.3">
      <c r="A62" s="77">
        <v>31</v>
      </c>
      <c r="B62" s="2" t="s">
        <v>103</v>
      </c>
      <c r="C62" s="1" t="s">
        <v>147</v>
      </c>
      <c r="D62" s="8" t="s">
        <v>10</v>
      </c>
    </row>
    <row r="63" spans="1:4" s="49" customFormat="1" ht="15" customHeight="1" x14ac:dyDescent="0.3">
      <c r="A63" s="77">
        <v>32</v>
      </c>
      <c r="B63" s="2" t="s">
        <v>104</v>
      </c>
      <c r="C63" s="92" t="s">
        <v>130</v>
      </c>
      <c r="D63" s="8" t="s">
        <v>10</v>
      </c>
    </row>
    <row r="64" spans="1:4" s="49" customFormat="1" ht="15" customHeight="1" x14ac:dyDescent="0.3">
      <c r="A64" s="77">
        <v>33</v>
      </c>
      <c r="B64" s="2" t="s">
        <v>48</v>
      </c>
      <c r="C64" s="1" t="s">
        <v>146</v>
      </c>
      <c r="D64" s="8" t="s">
        <v>10</v>
      </c>
    </row>
    <row r="65" spans="1:4" s="49" customFormat="1" ht="16.5" customHeight="1" x14ac:dyDescent="0.3">
      <c r="A65" s="77">
        <v>34</v>
      </c>
      <c r="B65" s="2" t="s">
        <v>85</v>
      </c>
      <c r="C65" s="1" t="s">
        <v>188</v>
      </c>
      <c r="D65" s="8" t="s">
        <v>10</v>
      </c>
    </row>
    <row r="66" spans="1:4" s="49" customFormat="1" ht="15" customHeight="1" x14ac:dyDescent="0.3">
      <c r="A66" s="77">
        <v>35</v>
      </c>
      <c r="B66" s="2" t="s">
        <v>114</v>
      </c>
      <c r="C66" s="1" t="s">
        <v>6</v>
      </c>
      <c r="D66" s="8" t="s">
        <v>10</v>
      </c>
    </row>
    <row r="67" spans="1:4" s="49" customFormat="1" ht="15" customHeight="1" x14ac:dyDescent="0.3">
      <c r="A67" s="77">
        <v>36</v>
      </c>
      <c r="B67" s="2" t="s">
        <v>60</v>
      </c>
      <c r="C67" s="1" t="s">
        <v>6</v>
      </c>
      <c r="D67" s="8" t="s">
        <v>10</v>
      </c>
    </row>
    <row r="68" spans="1:4" s="49" customFormat="1" ht="15" customHeight="1" x14ac:dyDescent="0.3">
      <c r="A68" s="77">
        <v>37</v>
      </c>
      <c r="B68" s="2" t="s">
        <v>31</v>
      </c>
      <c r="C68" s="1" t="s">
        <v>6</v>
      </c>
      <c r="D68" s="8" t="s">
        <v>10</v>
      </c>
    </row>
    <row r="69" spans="1:4" s="49" customFormat="1" ht="15" customHeight="1" x14ac:dyDescent="0.3">
      <c r="A69" s="77">
        <v>38</v>
      </c>
      <c r="B69" s="2" t="s">
        <v>31</v>
      </c>
      <c r="C69" s="1" t="s">
        <v>6</v>
      </c>
      <c r="D69" s="8" t="s">
        <v>10</v>
      </c>
    </row>
    <row r="70" spans="1:4" s="49" customFormat="1" ht="17.25" x14ac:dyDescent="0.3">
      <c r="A70" s="77">
        <v>39</v>
      </c>
      <c r="B70" s="2" t="s">
        <v>59</v>
      </c>
      <c r="C70" s="1" t="s">
        <v>164</v>
      </c>
      <c r="D70" s="8" t="s">
        <v>10</v>
      </c>
    </row>
    <row r="71" spans="1:4" s="49" customFormat="1" ht="17.25" x14ac:dyDescent="0.3">
      <c r="A71" s="77">
        <v>40</v>
      </c>
      <c r="B71" s="2" t="s">
        <v>122</v>
      </c>
      <c r="C71" s="2" t="s">
        <v>164</v>
      </c>
      <c r="D71" s="8" t="s">
        <v>10</v>
      </c>
    </row>
    <row r="72" spans="1:4" s="49" customFormat="1" ht="15" customHeight="1" x14ac:dyDescent="0.3">
      <c r="A72" s="77">
        <v>41</v>
      </c>
      <c r="B72" s="2" t="s">
        <v>102</v>
      </c>
      <c r="C72" s="1" t="s">
        <v>162</v>
      </c>
      <c r="D72" s="8" t="s">
        <v>10</v>
      </c>
    </row>
    <row r="73" spans="1:4" s="49" customFormat="1" ht="15" customHeight="1" x14ac:dyDescent="0.3">
      <c r="A73" s="77">
        <v>42</v>
      </c>
      <c r="B73" s="2" t="s">
        <v>115</v>
      </c>
      <c r="C73" s="1" t="s">
        <v>148</v>
      </c>
      <c r="D73" s="8" t="s">
        <v>10</v>
      </c>
    </row>
    <row r="74" spans="1:4" s="49" customFormat="1" ht="15" customHeight="1" x14ac:dyDescent="0.3">
      <c r="A74" s="77">
        <v>43</v>
      </c>
      <c r="B74" s="2" t="s">
        <v>49</v>
      </c>
      <c r="C74" s="1" t="s">
        <v>149</v>
      </c>
      <c r="D74" s="8" t="s">
        <v>10</v>
      </c>
    </row>
    <row r="75" spans="1:4" s="49" customFormat="1" ht="15" customHeight="1" x14ac:dyDescent="0.3">
      <c r="A75" s="77">
        <v>44</v>
      </c>
      <c r="B75" s="2" t="s">
        <v>215</v>
      </c>
      <c r="C75" s="1" t="s">
        <v>150</v>
      </c>
      <c r="D75" s="8" t="s">
        <v>10</v>
      </c>
    </row>
    <row r="76" spans="1:4" s="49" customFormat="1" ht="15" customHeight="1" x14ac:dyDescent="0.3">
      <c r="A76" s="77">
        <v>45</v>
      </c>
      <c r="B76" s="2" t="s">
        <v>123</v>
      </c>
      <c r="C76" s="1" t="s">
        <v>151</v>
      </c>
      <c r="D76" s="8" t="s">
        <v>10</v>
      </c>
    </row>
    <row r="77" spans="1:4" s="49" customFormat="1" ht="15" customHeight="1" x14ac:dyDescent="0.3">
      <c r="A77" s="77">
        <v>46</v>
      </c>
      <c r="B77" s="2" t="s">
        <v>251</v>
      </c>
      <c r="C77" s="1" t="s">
        <v>152</v>
      </c>
      <c r="D77" s="8" t="s">
        <v>10</v>
      </c>
    </row>
    <row r="78" spans="1:4" s="49" customFormat="1" ht="15" customHeight="1" x14ac:dyDescent="0.3">
      <c r="A78" s="77">
        <v>47</v>
      </c>
      <c r="B78" s="2" t="s">
        <v>271</v>
      </c>
      <c r="C78" s="1" t="s">
        <v>228</v>
      </c>
      <c r="D78" s="8" t="s">
        <v>10</v>
      </c>
    </row>
    <row r="79" spans="1:4" s="49" customFormat="1" ht="15" customHeight="1" x14ac:dyDescent="0.3">
      <c r="A79" s="77">
        <v>48</v>
      </c>
      <c r="B79" s="2" t="s">
        <v>50</v>
      </c>
      <c r="C79" s="1" t="s">
        <v>153</v>
      </c>
      <c r="D79" s="8" t="s">
        <v>10</v>
      </c>
    </row>
    <row r="80" spans="1:4" s="49" customFormat="1" ht="15" customHeight="1" x14ac:dyDescent="0.3">
      <c r="A80" s="77">
        <v>49</v>
      </c>
      <c r="B80" s="2" t="s">
        <v>194</v>
      </c>
      <c r="C80" s="1" t="s">
        <v>229</v>
      </c>
      <c r="D80" s="8" t="s">
        <v>10</v>
      </c>
    </row>
    <row r="81" spans="1:4" s="49" customFormat="1" ht="15" customHeight="1" x14ac:dyDescent="0.3">
      <c r="A81" s="77">
        <v>50</v>
      </c>
      <c r="B81" s="2" t="s">
        <v>31</v>
      </c>
      <c r="C81" s="1" t="s">
        <v>282</v>
      </c>
      <c r="D81" s="8" t="s">
        <v>10</v>
      </c>
    </row>
    <row r="82" spans="1:4" s="49" customFormat="1" ht="15" customHeight="1" x14ac:dyDescent="0.3">
      <c r="A82" s="77">
        <v>51</v>
      </c>
      <c r="B82" s="2" t="s">
        <v>89</v>
      </c>
      <c r="C82" s="1" t="s">
        <v>154</v>
      </c>
      <c r="D82" s="8" t="s">
        <v>10</v>
      </c>
    </row>
    <row r="83" spans="1:4" s="49" customFormat="1" ht="15" customHeight="1" x14ac:dyDescent="0.3">
      <c r="A83" s="77">
        <v>52</v>
      </c>
      <c r="B83" s="2" t="s">
        <v>213</v>
      </c>
      <c r="C83" s="1" t="s">
        <v>231</v>
      </c>
      <c r="D83" s="8" t="s">
        <v>10</v>
      </c>
    </row>
    <row r="84" spans="1:4" s="49" customFormat="1" ht="15" customHeight="1" x14ac:dyDescent="0.3">
      <c r="A84" s="77">
        <v>53</v>
      </c>
      <c r="B84" s="2" t="s">
        <v>51</v>
      </c>
      <c r="C84" s="1" t="s">
        <v>232</v>
      </c>
      <c r="D84" s="8" t="s">
        <v>10</v>
      </c>
    </row>
    <row r="85" spans="1:4" s="49" customFormat="1" ht="15" customHeight="1" x14ac:dyDescent="0.3">
      <c r="A85" s="77">
        <v>54</v>
      </c>
      <c r="B85" s="2" t="s">
        <v>31</v>
      </c>
      <c r="C85" s="1" t="s">
        <v>233</v>
      </c>
      <c r="D85" s="8" t="s">
        <v>10</v>
      </c>
    </row>
    <row r="86" spans="1:4" s="49" customFormat="1" ht="15" customHeight="1" x14ac:dyDescent="0.3">
      <c r="A86" s="77">
        <v>55</v>
      </c>
      <c r="B86" s="2" t="s">
        <v>52</v>
      </c>
      <c r="C86" s="1" t="s">
        <v>157</v>
      </c>
      <c r="D86" s="8" t="s">
        <v>10</v>
      </c>
    </row>
    <row r="87" spans="1:4" s="49" customFormat="1" ht="15" customHeight="1" x14ac:dyDescent="0.3">
      <c r="A87" s="77">
        <v>56</v>
      </c>
      <c r="B87" s="2" t="s">
        <v>53</v>
      </c>
      <c r="C87" s="1" t="s">
        <v>234</v>
      </c>
      <c r="D87" s="8" t="s">
        <v>10</v>
      </c>
    </row>
    <row r="88" spans="1:4" s="49" customFormat="1" ht="15" customHeight="1" x14ac:dyDescent="0.3">
      <c r="A88" s="77">
        <v>57</v>
      </c>
      <c r="B88" s="2" t="s">
        <v>54</v>
      </c>
      <c r="C88" s="1" t="s">
        <v>158</v>
      </c>
      <c r="D88" s="8" t="s">
        <v>10</v>
      </c>
    </row>
    <row r="89" spans="1:4" s="49" customFormat="1" ht="15" customHeight="1" x14ac:dyDescent="0.3">
      <c r="A89" s="77">
        <v>58</v>
      </c>
      <c r="B89" s="2" t="s">
        <v>55</v>
      </c>
      <c r="C89" s="1" t="s">
        <v>235</v>
      </c>
      <c r="D89" s="8" t="s">
        <v>10</v>
      </c>
    </row>
    <row r="90" spans="1:4" s="49" customFormat="1" ht="15" customHeight="1" x14ac:dyDescent="0.3">
      <c r="A90" s="77">
        <v>59</v>
      </c>
      <c r="B90" s="2" t="s">
        <v>56</v>
      </c>
      <c r="C90" s="1" t="s">
        <v>236</v>
      </c>
      <c r="D90" s="8" t="s">
        <v>10</v>
      </c>
    </row>
    <row r="91" spans="1:4" s="49" customFormat="1" ht="15" customHeight="1" x14ac:dyDescent="0.3">
      <c r="A91" s="77">
        <v>60</v>
      </c>
      <c r="B91" s="2" t="s">
        <v>78</v>
      </c>
      <c r="C91" s="1" t="s">
        <v>237</v>
      </c>
      <c r="D91" s="8" t="s">
        <v>10</v>
      </c>
    </row>
    <row r="92" spans="1:4" s="49" customFormat="1" ht="15" customHeight="1" x14ac:dyDescent="0.3">
      <c r="A92" s="77">
        <v>61</v>
      </c>
      <c r="B92" s="2" t="s">
        <v>57</v>
      </c>
      <c r="C92" s="1" t="s">
        <v>161</v>
      </c>
      <c r="D92" s="8" t="s">
        <v>10</v>
      </c>
    </row>
    <row r="93" spans="1:4" s="49" customFormat="1" ht="15" customHeight="1" x14ac:dyDescent="0.3">
      <c r="A93" s="77">
        <v>62</v>
      </c>
      <c r="B93" s="2" t="s">
        <v>121</v>
      </c>
      <c r="C93" s="1" t="s">
        <v>238</v>
      </c>
      <c r="D93" s="8" t="s">
        <v>10</v>
      </c>
    </row>
    <row r="94" spans="1:4" s="49" customFormat="1" ht="15" customHeight="1" x14ac:dyDescent="0.3">
      <c r="A94" s="77">
        <v>63</v>
      </c>
      <c r="B94" s="2" t="s">
        <v>58</v>
      </c>
      <c r="C94" s="1" t="s">
        <v>163</v>
      </c>
      <c r="D94" s="8" t="s">
        <v>10</v>
      </c>
    </row>
    <row r="95" spans="1:4" s="49" customFormat="1" ht="15" customHeight="1" x14ac:dyDescent="0.3">
      <c r="A95" s="77">
        <v>64</v>
      </c>
      <c r="B95" s="2" t="s">
        <v>290</v>
      </c>
      <c r="C95" s="1" t="s">
        <v>291</v>
      </c>
      <c r="D95" s="8" t="s">
        <v>10</v>
      </c>
    </row>
    <row r="96" spans="1:4" s="49" customFormat="1" ht="15" customHeight="1" x14ac:dyDescent="0.3">
      <c r="A96" s="77">
        <v>65</v>
      </c>
      <c r="B96" s="2" t="s">
        <v>292</v>
      </c>
      <c r="C96" s="1" t="s">
        <v>293</v>
      </c>
      <c r="D96" s="8" t="s">
        <v>10</v>
      </c>
    </row>
    <row r="97" spans="1:4" s="49" customFormat="1" ht="15" customHeight="1" x14ac:dyDescent="0.3">
      <c r="A97" s="77">
        <v>66</v>
      </c>
      <c r="B97" s="2" t="s">
        <v>31</v>
      </c>
      <c r="C97" s="1" t="s">
        <v>183</v>
      </c>
      <c r="D97" s="8" t="s">
        <v>10</v>
      </c>
    </row>
    <row r="98" spans="1:4" s="49" customFormat="1" ht="15" customHeight="1" x14ac:dyDescent="0.3">
      <c r="A98" s="77">
        <v>67</v>
      </c>
      <c r="B98" s="2" t="s">
        <v>105</v>
      </c>
      <c r="C98" s="1" t="s">
        <v>224</v>
      </c>
      <c r="D98" s="8" t="s">
        <v>10</v>
      </c>
    </row>
    <row r="99" spans="1:4" s="49" customFormat="1" ht="15" customHeight="1" x14ac:dyDescent="0.3">
      <c r="A99" s="77">
        <v>68</v>
      </c>
      <c r="B99" s="2" t="s">
        <v>246</v>
      </c>
      <c r="C99" s="1" t="s">
        <v>165</v>
      </c>
      <c r="D99" s="8" t="s">
        <v>10</v>
      </c>
    </row>
    <row r="100" spans="1:4" s="49" customFormat="1" ht="15" customHeight="1" x14ac:dyDescent="0.3">
      <c r="A100" s="77">
        <v>69</v>
      </c>
      <c r="B100" s="2" t="s">
        <v>255</v>
      </c>
      <c r="C100" s="1" t="s">
        <v>193</v>
      </c>
      <c r="D100" s="8" t="s">
        <v>10</v>
      </c>
    </row>
    <row r="101" spans="1:4" s="49" customFormat="1" ht="15" customHeight="1" x14ac:dyDescent="0.3">
      <c r="A101" s="77">
        <v>70</v>
      </c>
      <c r="B101" s="2" t="s">
        <v>31</v>
      </c>
      <c r="C101" s="1" t="s">
        <v>134</v>
      </c>
      <c r="D101" s="8" t="s">
        <v>10</v>
      </c>
    </row>
    <row r="102" spans="1:4" s="49" customFormat="1" ht="15" customHeight="1" x14ac:dyDescent="0.3">
      <c r="A102" s="77">
        <v>71</v>
      </c>
      <c r="B102" s="2" t="s">
        <v>201</v>
      </c>
      <c r="C102" s="1" t="s">
        <v>129</v>
      </c>
      <c r="D102" s="8" t="s">
        <v>10</v>
      </c>
    </row>
    <row r="103" spans="1:4" s="49" customFormat="1" ht="15" customHeight="1" x14ac:dyDescent="0.3">
      <c r="A103" s="77">
        <v>72</v>
      </c>
      <c r="B103" s="2" t="s">
        <v>199</v>
      </c>
      <c r="C103" s="1" t="s">
        <v>272</v>
      </c>
      <c r="D103" s="8" t="s">
        <v>10</v>
      </c>
    </row>
    <row r="104" spans="1:4" s="49" customFormat="1" ht="15" customHeight="1" x14ac:dyDescent="0.3">
      <c r="A104" s="77">
        <v>73</v>
      </c>
      <c r="B104" s="2" t="s">
        <v>131</v>
      </c>
      <c r="C104" s="1" t="s">
        <v>272</v>
      </c>
      <c r="D104" s="8" t="s">
        <v>10</v>
      </c>
    </row>
    <row r="105" spans="1:4" s="49" customFormat="1" ht="15" customHeight="1" x14ac:dyDescent="0.3">
      <c r="A105" s="77">
        <v>74</v>
      </c>
      <c r="B105" s="2" t="s">
        <v>205</v>
      </c>
      <c r="C105" s="1" t="s">
        <v>206</v>
      </c>
      <c r="D105" s="8" t="s">
        <v>10</v>
      </c>
    </row>
    <row r="106" spans="1:4" s="49" customFormat="1" ht="15" customHeight="1" x14ac:dyDescent="0.3">
      <c r="A106" s="77">
        <v>75</v>
      </c>
      <c r="B106" s="2" t="s">
        <v>79</v>
      </c>
      <c r="C106" s="1" t="s">
        <v>239</v>
      </c>
      <c r="D106" s="8" t="s">
        <v>10</v>
      </c>
    </row>
    <row r="107" spans="1:4" s="49" customFormat="1" ht="15" customHeight="1" x14ac:dyDescent="0.3">
      <c r="A107" s="77">
        <v>76</v>
      </c>
      <c r="B107" s="2" t="s">
        <v>31</v>
      </c>
      <c r="C107" s="1" t="s">
        <v>132</v>
      </c>
      <c r="D107" s="8" t="s">
        <v>10</v>
      </c>
    </row>
    <row r="108" spans="1:4" s="49" customFormat="1" ht="15" customHeight="1" x14ac:dyDescent="0.3">
      <c r="A108" s="77">
        <v>77</v>
      </c>
      <c r="B108" s="2" t="s">
        <v>112</v>
      </c>
      <c r="C108" s="1" t="s">
        <v>8</v>
      </c>
      <c r="D108" s="8" t="s">
        <v>10</v>
      </c>
    </row>
    <row r="109" spans="1:4" s="49" customFormat="1" ht="15" customHeight="1" x14ac:dyDescent="0.3">
      <c r="A109" s="77">
        <v>78</v>
      </c>
      <c r="B109" s="2" t="s">
        <v>113</v>
      </c>
      <c r="C109" s="1" t="s">
        <v>8</v>
      </c>
      <c r="D109" s="8" t="s">
        <v>10</v>
      </c>
    </row>
    <row r="110" spans="1:4" s="49" customFormat="1" ht="15" customHeight="1" x14ac:dyDescent="0.3">
      <c r="A110" s="77">
        <v>79</v>
      </c>
      <c r="B110" s="2" t="s">
        <v>273</v>
      </c>
      <c r="C110" s="1" t="s">
        <v>8</v>
      </c>
      <c r="D110" s="8" t="s">
        <v>10</v>
      </c>
    </row>
    <row r="111" spans="1:4" s="49" customFormat="1" ht="15" customHeight="1" x14ac:dyDescent="0.3">
      <c r="A111" s="77">
        <v>80</v>
      </c>
      <c r="B111" s="2" t="s">
        <v>208</v>
      </c>
      <c r="C111" s="1" t="s">
        <v>8</v>
      </c>
      <c r="D111" s="8" t="s">
        <v>10</v>
      </c>
    </row>
    <row r="112" spans="1:4" s="49" customFormat="1" ht="15" customHeight="1" x14ac:dyDescent="0.3">
      <c r="A112" s="77">
        <v>81</v>
      </c>
      <c r="B112" s="2" t="s">
        <v>274</v>
      </c>
      <c r="C112" s="1" t="s">
        <v>8</v>
      </c>
      <c r="D112" s="8" t="s">
        <v>10</v>
      </c>
    </row>
    <row r="113" spans="1:4" s="49" customFormat="1" ht="15" customHeight="1" x14ac:dyDescent="0.3">
      <c r="A113" s="77">
        <v>82</v>
      </c>
      <c r="B113" s="2" t="s">
        <v>294</v>
      </c>
      <c r="C113" s="1" t="s">
        <v>8</v>
      </c>
      <c r="D113" s="8" t="s">
        <v>10</v>
      </c>
    </row>
    <row r="114" spans="1:4" s="49" customFormat="1" ht="15" customHeight="1" x14ac:dyDescent="0.3">
      <c r="A114" s="77">
        <v>83</v>
      </c>
      <c r="B114" s="2" t="s">
        <v>62</v>
      </c>
      <c r="C114" s="1" t="s">
        <v>7</v>
      </c>
      <c r="D114" s="8" t="s">
        <v>10</v>
      </c>
    </row>
    <row r="115" spans="1:4" s="49" customFormat="1" ht="15" customHeight="1" x14ac:dyDescent="0.3">
      <c r="A115" s="77">
        <v>84</v>
      </c>
      <c r="B115" s="2" t="s">
        <v>83</v>
      </c>
      <c r="C115" s="1" t="s">
        <v>9</v>
      </c>
      <c r="D115" s="8" t="s">
        <v>10</v>
      </c>
    </row>
    <row r="116" spans="1:4" s="49" customFormat="1" ht="15" customHeight="1" x14ac:dyDescent="0.3">
      <c r="A116" s="77">
        <v>85</v>
      </c>
      <c r="B116" s="2" t="s">
        <v>106</v>
      </c>
      <c r="C116" s="1" t="s">
        <v>168</v>
      </c>
      <c r="D116" s="8" t="s">
        <v>10</v>
      </c>
    </row>
    <row r="117" spans="1:4" s="49" customFormat="1" ht="15" customHeight="1" x14ac:dyDescent="0.3">
      <c r="A117" s="77">
        <v>86</v>
      </c>
      <c r="B117" s="2" t="s">
        <v>275</v>
      </c>
      <c r="C117" s="1" t="s">
        <v>91</v>
      </c>
      <c r="D117" s="8" t="s">
        <v>10</v>
      </c>
    </row>
    <row r="118" spans="1:4" s="49" customFormat="1" ht="15" customHeight="1" x14ac:dyDescent="0.3">
      <c r="A118" s="77">
        <v>87</v>
      </c>
      <c r="B118" s="2" t="s">
        <v>118</v>
      </c>
      <c r="C118" s="1" t="s">
        <v>91</v>
      </c>
      <c r="D118" s="8" t="s">
        <v>10</v>
      </c>
    </row>
    <row r="119" spans="1:4" s="49" customFormat="1" ht="15" customHeight="1" x14ac:dyDescent="0.3">
      <c r="A119" s="77">
        <v>88</v>
      </c>
      <c r="B119" s="2" t="s">
        <v>209</v>
      </c>
      <c r="C119" s="1" t="s">
        <v>91</v>
      </c>
      <c r="D119" s="8" t="s">
        <v>10</v>
      </c>
    </row>
    <row r="120" spans="1:4" s="49" customFormat="1" ht="15" customHeight="1" x14ac:dyDescent="0.3">
      <c r="A120" s="77">
        <v>89</v>
      </c>
      <c r="B120" s="2" t="s">
        <v>240</v>
      </c>
      <c r="C120" s="1" t="s">
        <v>109</v>
      </c>
      <c r="D120" s="8" t="s">
        <v>10</v>
      </c>
    </row>
    <row r="121" spans="1:4" s="49" customFormat="1" ht="15" customHeight="1" x14ac:dyDescent="0.3">
      <c r="A121" s="77">
        <v>90</v>
      </c>
      <c r="B121" s="2" t="s">
        <v>64</v>
      </c>
      <c r="C121" s="1" t="s">
        <v>3</v>
      </c>
      <c r="D121" s="8" t="s">
        <v>10</v>
      </c>
    </row>
    <row r="122" spans="1:4" s="49" customFormat="1" ht="15" customHeight="1" x14ac:dyDescent="0.3">
      <c r="A122" s="77">
        <v>91</v>
      </c>
      <c r="B122" s="2" t="s">
        <v>119</v>
      </c>
      <c r="C122" s="1" t="s">
        <v>3</v>
      </c>
      <c r="D122" s="8" t="s">
        <v>10</v>
      </c>
    </row>
    <row r="123" spans="1:4" s="49" customFormat="1" ht="15" customHeight="1" x14ac:dyDescent="0.3">
      <c r="A123" s="77">
        <v>92</v>
      </c>
      <c r="B123" s="2" t="s">
        <v>276</v>
      </c>
      <c r="C123" s="1" t="s">
        <v>169</v>
      </c>
      <c r="D123" s="8" t="s">
        <v>10</v>
      </c>
    </row>
    <row r="124" spans="1:4" s="49" customFormat="1" ht="15" customHeight="1" x14ac:dyDescent="0.3">
      <c r="A124" s="77">
        <v>93</v>
      </c>
      <c r="B124" s="2" t="s">
        <v>41</v>
      </c>
      <c r="C124" s="1" t="s">
        <v>136</v>
      </c>
      <c r="D124" s="8" t="s">
        <v>10</v>
      </c>
    </row>
    <row r="125" spans="1:4" s="49" customFormat="1" ht="15" customHeight="1" x14ac:dyDescent="0.3">
      <c r="A125" s="77">
        <v>94</v>
      </c>
      <c r="B125" s="2" t="s">
        <v>218</v>
      </c>
      <c r="C125" s="1" t="s">
        <v>174</v>
      </c>
      <c r="D125" s="8" t="s">
        <v>10</v>
      </c>
    </row>
    <row r="126" spans="1:4" s="49" customFormat="1" ht="15" customHeight="1" x14ac:dyDescent="0.3">
      <c r="A126" s="77">
        <v>95</v>
      </c>
      <c r="B126" s="2" t="s">
        <v>82</v>
      </c>
      <c r="C126" s="1" t="s">
        <v>197</v>
      </c>
      <c r="D126" s="8" t="s">
        <v>10</v>
      </c>
    </row>
    <row r="127" spans="1:4" s="49" customFormat="1" ht="15" customHeight="1" x14ac:dyDescent="0.3">
      <c r="A127" s="77">
        <v>96</v>
      </c>
      <c r="B127" s="2" t="s">
        <v>65</v>
      </c>
      <c r="C127" s="1" t="s">
        <v>135</v>
      </c>
      <c r="D127" s="8" t="s">
        <v>10</v>
      </c>
    </row>
    <row r="128" spans="1:4" s="49" customFormat="1" ht="15" customHeight="1" x14ac:dyDescent="0.3">
      <c r="A128" s="77">
        <v>97</v>
      </c>
      <c r="B128" s="2" t="s">
        <v>66</v>
      </c>
      <c r="C128" s="1" t="s">
        <v>170</v>
      </c>
      <c r="D128" s="8" t="s">
        <v>10</v>
      </c>
    </row>
    <row r="129" spans="1:4" s="49" customFormat="1" ht="15" customHeight="1" x14ac:dyDescent="0.3">
      <c r="A129" s="77">
        <v>98</v>
      </c>
      <c r="B129" s="2" t="s">
        <v>67</v>
      </c>
      <c r="C129" s="1" t="s">
        <v>170</v>
      </c>
      <c r="D129" s="8" t="s">
        <v>10</v>
      </c>
    </row>
    <row r="130" spans="1:4" s="49" customFormat="1" ht="15" customHeight="1" x14ac:dyDescent="0.3">
      <c r="A130" s="77">
        <v>99</v>
      </c>
      <c r="B130" s="21" t="s">
        <v>42</v>
      </c>
      <c r="C130" s="1" t="s">
        <v>86</v>
      </c>
      <c r="D130" s="8" t="s">
        <v>10</v>
      </c>
    </row>
    <row r="131" spans="1:4" s="49" customFormat="1" ht="18" customHeight="1" x14ac:dyDescent="0.3">
      <c r="A131" s="77">
        <v>100</v>
      </c>
      <c r="B131" s="21" t="s">
        <v>257</v>
      </c>
      <c r="C131" s="2" t="s">
        <v>191</v>
      </c>
      <c r="D131" s="8" t="s">
        <v>10</v>
      </c>
    </row>
    <row r="132" spans="1:4" s="49" customFormat="1" ht="15" customHeight="1" x14ac:dyDescent="0.3">
      <c r="A132" s="77">
        <v>101</v>
      </c>
      <c r="B132" s="2" t="s">
        <v>192</v>
      </c>
      <c r="C132" s="2" t="s">
        <v>191</v>
      </c>
      <c r="D132" s="8" t="s">
        <v>10</v>
      </c>
    </row>
    <row r="133" spans="1:4" s="49" customFormat="1" ht="15" customHeight="1" x14ac:dyDescent="0.3">
      <c r="A133" s="77">
        <v>102</v>
      </c>
      <c r="B133" s="68" t="s">
        <v>258</v>
      </c>
      <c r="C133" s="1" t="s">
        <v>98</v>
      </c>
      <c r="D133" s="8" t="s">
        <v>10</v>
      </c>
    </row>
    <row r="134" spans="1:4" s="49" customFormat="1" ht="15" customHeight="1" x14ac:dyDescent="0.3">
      <c r="A134" s="77">
        <v>103</v>
      </c>
      <c r="B134" s="2" t="s">
        <v>31</v>
      </c>
      <c r="C134" s="1" t="s">
        <v>99</v>
      </c>
      <c r="D134" s="8" t="s">
        <v>10</v>
      </c>
    </row>
    <row r="135" spans="1:4" s="49" customFormat="1" ht="15" customHeight="1" x14ac:dyDescent="0.3">
      <c r="A135" s="77">
        <v>104</v>
      </c>
      <c r="B135" s="2" t="s">
        <v>200</v>
      </c>
      <c r="C135" s="1" t="s">
        <v>279</v>
      </c>
      <c r="D135" s="8" t="s">
        <v>10</v>
      </c>
    </row>
    <row r="136" spans="1:4" s="49" customFormat="1" ht="15" customHeight="1" x14ac:dyDescent="0.3">
      <c r="A136" s="77">
        <v>105</v>
      </c>
      <c r="B136" s="2" t="s">
        <v>100</v>
      </c>
      <c r="C136" s="1" t="s">
        <v>279</v>
      </c>
      <c r="D136" s="8" t="s">
        <v>10</v>
      </c>
    </row>
    <row r="137" spans="1:4" s="16" customFormat="1" ht="15" customHeight="1" thickBot="1" x14ac:dyDescent="0.35">
      <c r="A137" s="56"/>
      <c r="B137" s="17"/>
      <c r="C137" s="17"/>
      <c r="D137" s="17"/>
    </row>
    <row r="138" spans="1:4" ht="15" customHeight="1" x14ac:dyDescent="0.25">
      <c r="A138" s="6" t="s">
        <v>4</v>
      </c>
      <c r="B138" s="3" t="s">
        <v>0</v>
      </c>
      <c r="C138" s="6" t="s">
        <v>202</v>
      </c>
      <c r="D138" s="4" t="s">
        <v>1</v>
      </c>
    </row>
    <row r="139" spans="1:4" s="49" customFormat="1" ht="15" customHeight="1" x14ac:dyDescent="0.3">
      <c r="A139" s="72">
        <v>1</v>
      </c>
      <c r="B139" s="2" t="s">
        <v>247</v>
      </c>
      <c r="C139" s="67" t="s">
        <v>302</v>
      </c>
      <c r="D139" s="93" t="s">
        <v>11</v>
      </c>
    </row>
    <row r="140" spans="1:4" ht="15" customHeight="1" x14ac:dyDescent="0.25">
      <c r="A140" s="54"/>
      <c r="B140" s="54"/>
      <c r="C140" s="54"/>
      <c r="D140" s="54"/>
    </row>
  </sheetData>
  <autoFilter ref="A12:D139"/>
  <mergeCells count="2">
    <mergeCell ref="A11:D11"/>
    <mergeCell ref="A30:D30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7" sqref="J37"/>
    </sheetView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1" sqref="B41"/>
    </sheetView>
  </sheetViews>
  <sheetFormatPr baseColWidth="10"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150"/>
  <sheetViews>
    <sheetView showGridLines="0" tabSelected="1" zoomScaleNormal="100" workbookViewId="0">
      <pane xSplit="2" ySplit="12" topLeftCell="C97" activePane="bottomRight" state="frozen"/>
      <selection pane="topRight" activeCell="C1" sqref="C1"/>
      <selection pane="bottomLeft" activeCell="A13" sqref="A13"/>
      <selection pane="bottomRight" activeCell="A108" sqref="A108:XFD108"/>
    </sheetView>
  </sheetViews>
  <sheetFormatPr baseColWidth="10" defaultColWidth="11.42578125" defaultRowHeight="16.5" x14ac:dyDescent="0.3"/>
  <cols>
    <col min="1" max="1" width="6.140625" style="17" customWidth="1"/>
    <col min="2" max="2" width="51" style="17" customWidth="1"/>
    <col min="3" max="3" width="75.42578125" style="17" customWidth="1"/>
    <col min="4" max="4" width="16.7109375" style="17" customWidth="1"/>
    <col min="5" max="5" width="20" style="62" customWidth="1"/>
    <col min="6" max="6" width="22.28515625" style="17" customWidth="1"/>
    <col min="7" max="7" width="20.42578125" style="17" customWidth="1"/>
    <col min="8" max="8" width="28.140625" style="17" customWidth="1"/>
    <col min="9" max="9" width="13.140625" style="17" customWidth="1"/>
    <col min="10" max="10" width="12.85546875" style="17" customWidth="1"/>
    <col min="11" max="13" width="17.28515625" style="17" customWidth="1"/>
    <col min="14" max="14" width="11.42578125" style="17"/>
    <col min="15" max="15" width="14.42578125" style="17" customWidth="1"/>
    <col min="16" max="16384" width="11.42578125" style="17"/>
  </cols>
  <sheetData>
    <row r="1" spans="1:15" ht="86.25" customHeight="1" x14ac:dyDescent="0.3">
      <c r="A1" s="124" t="s">
        <v>80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5" x14ac:dyDescent="0.3">
      <c r="A2" s="17" t="s">
        <v>26</v>
      </c>
      <c r="D2" s="33"/>
      <c r="E2" s="96"/>
      <c r="F2" s="33"/>
      <c r="G2" s="33"/>
    </row>
    <row r="3" spans="1:15" x14ac:dyDescent="0.3">
      <c r="A3" s="17" t="s">
        <v>27</v>
      </c>
      <c r="D3" s="33"/>
      <c r="E3" s="96"/>
      <c r="F3" s="33"/>
      <c r="G3" s="33"/>
    </row>
    <row r="4" spans="1:15" x14ac:dyDescent="0.3">
      <c r="A4" s="17" t="s">
        <v>244</v>
      </c>
      <c r="D4" s="33"/>
      <c r="E4" s="96"/>
      <c r="F4" s="33"/>
      <c r="G4" s="33"/>
    </row>
    <row r="5" spans="1:15" x14ac:dyDescent="0.3">
      <c r="A5" s="17" t="s">
        <v>28</v>
      </c>
      <c r="D5" s="33"/>
      <c r="E5" s="96"/>
      <c r="F5" s="33"/>
      <c r="G5" s="33"/>
    </row>
    <row r="6" spans="1:15" x14ac:dyDescent="0.3">
      <c r="A6" s="15" t="s">
        <v>241</v>
      </c>
      <c r="D6" s="33"/>
      <c r="E6" s="96"/>
      <c r="F6" s="33"/>
      <c r="G6" s="33"/>
    </row>
    <row r="7" spans="1:15" x14ac:dyDescent="0.3">
      <c r="A7" s="15" t="s">
        <v>259</v>
      </c>
      <c r="D7" s="33"/>
      <c r="E7" s="96"/>
      <c r="F7" s="33"/>
      <c r="G7" s="33"/>
    </row>
    <row r="8" spans="1:15" x14ac:dyDescent="0.3">
      <c r="A8" s="15" t="str">
        <f>'Empleados Activ'!B8</f>
        <v>FECHA DE ACTUALIZACIÓN:  08/08/2025</v>
      </c>
    </row>
    <row r="9" spans="1:15" x14ac:dyDescent="0.3">
      <c r="A9" s="15" t="str">
        <f>'Empleados Activ'!B9</f>
        <v>CORRESPONDE AL MES DE: Julio 2025</v>
      </c>
    </row>
    <row r="11" spans="1:15" ht="23.25" customHeight="1" x14ac:dyDescent="0.3">
      <c r="A11" s="125" t="s">
        <v>30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</row>
    <row r="12" spans="1:15" s="85" customFormat="1" ht="38.25" x14ac:dyDescent="0.25">
      <c r="A12" s="84" t="s">
        <v>22</v>
      </c>
      <c r="B12" s="84" t="s">
        <v>245</v>
      </c>
      <c r="C12" s="52" t="s">
        <v>202</v>
      </c>
      <c r="D12" s="52" t="s">
        <v>14</v>
      </c>
      <c r="E12" s="76" t="s">
        <v>243</v>
      </c>
      <c r="F12" s="52" t="s">
        <v>283</v>
      </c>
      <c r="G12" s="52" t="s">
        <v>15</v>
      </c>
      <c r="H12" s="52" t="s">
        <v>70</v>
      </c>
      <c r="I12" s="52" t="s">
        <v>111</v>
      </c>
      <c r="J12" s="52" t="s">
        <v>74</v>
      </c>
      <c r="K12" s="75" t="s">
        <v>72</v>
      </c>
      <c r="L12" s="52" t="s">
        <v>284</v>
      </c>
      <c r="M12" s="52" t="s">
        <v>73</v>
      </c>
    </row>
    <row r="13" spans="1:15" s="33" customFormat="1" x14ac:dyDescent="0.3">
      <c r="A13" s="31">
        <v>1</v>
      </c>
      <c r="B13" s="57" t="s">
        <v>242</v>
      </c>
      <c r="C13" s="29" t="s">
        <v>32</v>
      </c>
      <c r="D13" s="19">
        <v>19000</v>
      </c>
      <c r="E13" s="63">
        <v>0</v>
      </c>
      <c r="F13" s="94">
        <v>0</v>
      </c>
      <c r="G13" s="19">
        <f>53.57+321.43</f>
        <v>375</v>
      </c>
      <c r="H13" s="19">
        <v>0</v>
      </c>
      <c r="I13" s="63">
        <v>0</v>
      </c>
      <c r="J13" s="63">
        <v>0</v>
      </c>
      <c r="K13" s="20">
        <f>D13+E13+F13+G13</f>
        <v>19375</v>
      </c>
      <c r="L13" s="19">
        <f>35.71+214.29</f>
        <v>250</v>
      </c>
      <c r="M13" s="32">
        <f>K13+L13</f>
        <v>19625</v>
      </c>
      <c r="O13" s="74"/>
    </row>
    <row r="14" spans="1:15" s="33" customFormat="1" x14ac:dyDescent="0.3">
      <c r="A14" s="31">
        <v>2</v>
      </c>
      <c r="B14" s="57" t="str">
        <f>'Empleados Activ'!B14</f>
        <v>TATIANA MICHEL MORALES ORDOÑEZ</v>
      </c>
      <c r="C14" s="29" t="s">
        <v>250</v>
      </c>
      <c r="D14" s="5">
        <v>7000</v>
      </c>
      <c r="E14" s="64">
        <v>500</v>
      </c>
      <c r="F14" s="5">
        <v>50</v>
      </c>
      <c r="G14" s="5">
        <v>0</v>
      </c>
      <c r="H14" s="19">
        <v>0</v>
      </c>
      <c r="I14" s="63">
        <v>0</v>
      </c>
      <c r="J14" s="63">
        <v>0</v>
      </c>
      <c r="K14" s="20">
        <f>D14+E14+F14+G14</f>
        <v>7550</v>
      </c>
      <c r="L14" s="5">
        <v>250</v>
      </c>
      <c r="M14" s="32">
        <f t="shared" ref="M14:M28" si="0">K14+L14</f>
        <v>7800</v>
      </c>
      <c r="O14" s="74"/>
    </row>
    <row r="15" spans="1:15" s="33" customFormat="1" x14ac:dyDescent="0.3">
      <c r="A15" s="31">
        <v>3</v>
      </c>
      <c r="B15" s="57" t="str">
        <f>'Empleados Activ'!B15</f>
        <v>PAULA CLARIZA ANGULO MENDEZ</v>
      </c>
      <c r="C15" s="29" t="s">
        <v>90</v>
      </c>
      <c r="D15" s="5">
        <v>6500</v>
      </c>
      <c r="E15" s="64">
        <v>0</v>
      </c>
      <c r="F15" s="5">
        <v>50</v>
      </c>
      <c r="G15" s="5">
        <v>0</v>
      </c>
      <c r="H15" s="5">
        <v>0</v>
      </c>
      <c r="I15" s="64">
        <v>0</v>
      </c>
      <c r="J15" s="64">
        <v>0</v>
      </c>
      <c r="K15" s="20">
        <f>D15+E15+F15+G15+H15</f>
        <v>6550</v>
      </c>
      <c r="L15" s="5">
        <v>250</v>
      </c>
      <c r="M15" s="32">
        <f t="shared" si="0"/>
        <v>6800</v>
      </c>
      <c r="O15" s="74"/>
    </row>
    <row r="16" spans="1:15" s="33" customFormat="1" x14ac:dyDescent="0.3">
      <c r="A16" s="31">
        <v>4</v>
      </c>
      <c r="B16" s="57" t="str">
        <f>'Empleados Activ'!B16</f>
        <v xml:space="preserve">JORGE AUGUSTO CRUZ MARTINEZ </v>
      </c>
      <c r="C16" s="29" t="s">
        <v>185</v>
      </c>
      <c r="D16" s="19">
        <v>14000</v>
      </c>
      <c r="E16" s="64">
        <v>0</v>
      </c>
      <c r="F16" s="5">
        <v>0</v>
      </c>
      <c r="G16" s="19">
        <f>375</f>
        <v>375</v>
      </c>
      <c r="H16" s="19">
        <v>0</v>
      </c>
      <c r="I16" s="63">
        <v>0</v>
      </c>
      <c r="J16" s="63">
        <v>0</v>
      </c>
      <c r="K16" s="20">
        <f t="shared" ref="K16:K28" si="1">D16+E16+F16+G16</f>
        <v>14375</v>
      </c>
      <c r="L16" s="5">
        <v>250</v>
      </c>
      <c r="M16" s="32">
        <f t="shared" si="0"/>
        <v>14625</v>
      </c>
      <c r="O16" s="74"/>
    </row>
    <row r="17" spans="1:15" s="33" customFormat="1" x14ac:dyDescent="0.3">
      <c r="A17" s="31">
        <v>5</v>
      </c>
      <c r="B17" s="57" t="s">
        <v>31</v>
      </c>
      <c r="C17" s="29" t="s">
        <v>175</v>
      </c>
      <c r="D17" s="19">
        <v>0</v>
      </c>
      <c r="E17" s="63">
        <v>0</v>
      </c>
      <c r="F17" s="19">
        <v>0</v>
      </c>
      <c r="G17" s="19">
        <v>0</v>
      </c>
      <c r="H17" s="19">
        <v>0</v>
      </c>
      <c r="I17" s="63">
        <v>0</v>
      </c>
      <c r="J17" s="63">
        <v>0</v>
      </c>
      <c r="K17" s="20">
        <v>0</v>
      </c>
      <c r="L17" s="5">
        <v>0</v>
      </c>
      <c r="M17" s="32">
        <v>0</v>
      </c>
      <c r="O17" s="74"/>
    </row>
    <row r="18" spans="1:15" s="33" customFormat="1" x14ac:dyDescent="0.3">
      <c r="A18" s="31">
        <v>6</v>
      </c>
      <c r="B18" s="57" t="str">
        <f>'Empleados Activ'!B18</f>
        <v>ROCIO ESMERALDA GARCIA MUÑOZ</v>
      </c>
      <c r="C18" s="29" t="s">
        <v>175</v>
      </c>
      <c r="D18" s="19">
        <v>7000</v>
      </c>
      <c r="E18" s="63">
        <v>0</v>
      </c>
      <c r="F18" s="19">
        <v>75</v>
      </c>
      <c r="G18" s="19">
        <v>0</v>
      </c>
      <c r="H18" s="19">
        <v>0</v>
      </c>
      <c r="I18" s="63">
        <v>0</v>
      </c>
      <c r="J18" s="63">
        <v>0</v>
      </c>
      <c r="K18" s="20">
        <f t="shared" si="1"/>
        <v>7075</v>
      </c>
      <c r="L18" s="5">
        <f>193.55+56.45</f>
        <v>250</v>
      </c>
      <c r="M18" s="32">
        <f t="shared" si="0"/>
        <v>7325</v>
      </c>
      <c r="O18" s="74"/>
    </row>
    <row r="19" spans="1:15" s="33" customFormat="1" x14ac:dyDescent="0.3">
      <c r="A19" s="31">
        <v>7</v>
      </c>
      <c r="B19" s="57" t="str">
        <f>'Empleados Activ'!B19</f>
        <v>VICTOR PEREZ CRUZ</v>
      </c>
      <c r="C19" s="29" t="s">
        <v>3</v>
      </c>
      <c r="D19" s="19">
        <v>4000</v>
      </c>
      <c r="E19" s="63">
        <v>250</v>
      </c>
      <c r="F19" s="19">
        <v>75</v>
      </c>
      <c r="G19" s="19">
        <v>0</v>
      </c>
      <c r="H19" s="19">
        <v>0</v>
      </c>
      <c r="I19" s="63">
        <v>0</v>
      </c>
      <c r="J19" s="63">
        <v>0</v>
      </c>
      <c r="K19" s="20">
        <f t="shared" si="1"/>
        <v>4325</v>
      </c>
      <c r="L19" s="5">
        <v>250</v>
      </c>
      <c r="M19" s="32">
        <f t="shared" si="0"/>
        <v>4575</v>
      </c>
      <c r="O19" s="74"/>
    </row>
    <row r="20" spans="1:15" s="33" customFormat="1" x14ac:dyDescent="0.3">
      <c r="A20" s="31">
        <v>8</v>
      </c>
      <c r="B20" s="57" t="str">
        <f>'Empleados Activ'!B20</f>
        <v>SANDRA CAROLINA VANEGAS</v>
      </c>
      <c r="C20" s="29" t="s">
        <v>91</v>
      </c>
      <c r="D20" s="19">
        <v>4000</v>
      </c>
      <c r="E20" s="63"/>
      <c r="F20" s="19">
        <v>75</v>
      </c>
      <c r="G20" s="19">
        <v>0</v>
      </c>
      <c r="H20" s="19">
        <v>0</v>
      </c>
      <c r="I20" s="63">
        <v>0</v>
      </c>
      <c r="J20" s="63">
        <v>0</v>
      </c>
      <c r="K20" s="20">
        <f t="shared" si="1"/>
        <v>4075</v>
      </c>
      <c r="L20" s="5">
        <f>216.67+33.33</f>
        <v>250</v>
      </c>
      <c r="M20" s="32">
        <f t="shared" si="0"/>
        <v>4325</v>
      </c>
      <c r="O20" s="74"/>
    </row>
    <row r="21" spans="1:15" s="33" customFormat="1" ht="19.5" customHeight="1" x14ac:dyDescent="0.3">
      <c r="A21" s="31">
        <v>9</v>
      </c>
      <c r="B21" s="57" t="str">
        <f>'Empleados Activ'!B21</f>
        <v>BERTA ANTONIETA BUSTAMANTE MENDIZABAL</v>
      </c>
      <c r="C21" s="29" t="s">
        <v>91</v>
      </c>
      <c r="D21" s="19">
        <v>4000</v>
      </c>
      <c r="E21" s="63">
        <v>0</v>
      </c>
      <c r="F21" s="19">
        <v>50</v>
      </c>
      <c r="G21" s="19">
        <v>0</v>
      </c>
      <c r="H21" s="19">
        <v>0</v>
      </c>
      <c r="I21" s="63">
        <v>0</v>
      </c>
      <c r="J21" s="63">
        <v>0</v>
      </c>
      <c r="K21" s="20">
        <f t="shared" si="1"/>
        <v>4050</v>
      </c>
      <c r="L21" s="5">
        <v>250</v>
      </c>
      <c r="M21" s="32">
        <f t="shared" si="0"/>
        <v>4300</v>
      </c>
      <c r="O21" s="74"/>
    </row>
    <row r="22" spans="1:15" s="33" customFormat="1" x14ac:dyDescent="0.3">
      <c r="A22" s="31">
        <v>10</v>
      </c>
      <c r="B22" s="57" t="str">
        <f>'Empleados Activ'!B22</f>
        <v>JUAN PEDRO ESTEBAN MATEO</v>
      </c>
      <c r="C22" s="29" t="s">
        <v>167</v>
      </c>
      <c r="D22" s="19">
        <v>6500</v>
      </c>
      <c r="E22" s="63">
        <v>0</v>
      </c>
      <c r="F22" s="19">
        <v>35</v>
      </c>
      <c r="G22" s="19">
        <v>0</v>
      </c>
      <c r="H22" s="19">
        <v>0</v>
      </c>
      <c r="I22" s="63">
        <v>0</v>
      </c>
      <c r="J22" s="63">
        <v>0</v>
      </c>
      <c r="K22" s="20">
        <f t="shared" si="1"/>
        <v>6535</v>
      </c>
      <c r="L22" s="5">
        <v>250</v>
      </c>
      <c r="M22" s="32">
        <f t="shared" si="0"/>
        <v>6785</v>
      </c>
      <c r="O22" s="74"/>
    </row>
    <row r="23" spans="1:15" s="33" customFormat="1" x14ac:dyDescent="0.3">
      <c r="A23" s="31">
        <v>11</v>
      </c>
      <c r="B23" s="57" t="str">
        <f>'Empleados Activ'!B23</f>
        <v>OSCAR LEONEL MONZÓN GUZMÁN</v>
      </c>
      <c r="C23" s="29" t="s">
        <v>2</v>
      </c>
      <c r="D23" s="19">
        <v>14000</v>
      </c>
      <c r="E23" s="64">
        <v>1000</v>
      </c>
      <c r="F23" s="5">
        <v>0</v>
      </c>
      <c r="G23" s="19">
        <v>375</v>
      </c>
      <c r="H23" s="19">
        <v>0</v>
      </c>
      <c r="I23" s="63">
        <v>0</v>
      </c>
      <c r="J23" s="63">
        <v>0</v>
      </c>
      <c r="K23" s="20">
        <f t="shared" si="1"/>
        <v>15375</v>
      </c>
      <c r="L23" s="5">
        <v>250</v>
      </c>
      <c r="M23" s="32">
        <f t="shared" si="0"/>
        <v>15625</v>
      </c>
      <c r="O23" s="74"/>
    </row>
    <row r="24" spans="1:15" s="33" customFormat="1" x14ac:dyDescent="0.3">
      <c r="A24" s="31">
        <v>12</v>
      </c>
      <c r="B24" s="36" t="s">
        <v>75</v>
      </c>
      <c r="C24" s="29" t="s">
        <v>178</v>
      </c>
      <c r="D24" s="19">
        <v>8000</v>
      </c>
      <c r="E24" s="63">
        <v>0</v>
      </c>
      <c r="F24" s="19">
        <v>0</v>
      </c>
      <c r="G24" s="19">
        <v>0</v>
      </c>
      <c r="H24" s="19">
        <v>0</v>
      </c>
      <c r="I24" s="63">
        <v>0</v>
      </c>
      <c r="J24" s="63">
        <v>0</v>
      </c>
      <c r="K24" s="20">
        <f t="shared" si="1"/>
        <v>8000</v>
      </c>
      <c r="L24" s="5">
        <f>217.74+32.26</f>
        <v>250</v>
      </c>
      <c r="M24" s="32">
        <f t="shared" si="0"/>
        <v>8250</v>
      </c>
      <c r="O24" s="74"/>
    </row>
    <row r="25" spans="1:15" s="33" customFormat="1" x14ac:dyDescent="0.3">
      <c r="A25" s="31">
        <v>13</v>
      </c>
      <c r="B25" s="57" t="s">
        <v>212</v>
      </c>
      <c r="C25" s="29" t="s">
        <v>43</v>
      </c>
      <c r="D25" s="19">
        <v>6000</v>
      </c>
      <c r="E25" s="63">
        <v>0</v>
      </c>
      <c r="F25" s="19">
        <v>0</v>
      </c>
      <c r="G25" s="19">
        <v>0</v>
      </c>
      <c r="H25" s="19">
        <v>0</v>
      </c>
      <c r="I25" s="63">
        <v>0</v>
      </c>
      <c r="J25" s="63">
        <v>0</v>
      </c>
      <c r="K25" s="20">
        <f t="shared" si="1"/>
        <v>6000</v>
      </c>
      <c r="L25" s="5">
        <v>250</v>
      </c>
      <c r="M25" s="32">
        <f t="shared" si="0"/>
        <v>6250</v>
      </c>
      <c r="O25" s="74"/>
    </row>
    <row r="26" spans="1:15" s="33" customFormat="1" x14ac:dyDescent="0.3">
      <c r="A26" s="31">
        <v>14</v>
      </c>
      <c r="B26" s="57" t="str">
        <f>'Empleados Activ'!B26</f>
        <v>KAREN ESTHEFANY OSORIO RAMIREZ</v>
      </c>
      <c r="C26" s="29" t="s">
        <v>92</v>
      </c>
      <c r="D26" s="19">
        <v>4000</v>
      </c>
      <c r="E26" s="63">
        <v>0</v>
      </c>
      <c r="F26" s="19">
        <v>35</v>
      </c>
      <c r="G26" s="19">
        <v>0</v>
      </c>
      <c r="H26" s="19">
        <v>0</v>
      </c>
      <c r="I26" s="63">
        <v>0</v>
      </c>
      <c r="J26" s="63">
        <v>0</v>
      </c>
      <c r="K26" s="20">
        <f t="shared" si="1"/>
        <v>4035</v>
      </c>
      <c r="L26" s="5">
        <v>250</v>
      </c>
      <c r="M26" s="32">
        <f t="shared" si="0"/>
        <v>4285</v>
      </c>
      <c r="O26" s="74"/>
    </row>
    <row r="27" spans="1:15" s="33" customFormat="1" x14ac:dyDescent="0.3">
      <c r="A27" s="18">
        <v>15</v>
      </c>
      <c r="B27" s="57" t="s">
        <v>288</v>
      </c>
      <c r="C27" s="29" t="s">
        <v>187</v>
      </c>
      <c r="D27" s="19">
        <v>5500</v>
      </c>
      <c r="E27" s="63">
        <v>0</v>
      </c>
      <c r="F27" s="19">
        <v>0</v>
      </c>
      <c r="G27" s="19">
        <v>0</v>
      </c>
      <c r="H27" s="19">
        <v>0</v>
      </c>
      <c r="I27" s="63">
        <v>0</v>
      </c>
      <c r="J27" s="63">
        <v>0</v>
      </c>
      <c r="K27" s="20">
        <f t="shared" si="1"/>
        <v>5500</v>
      </c>
      <c r="L27" s="5">
        <v>250</v>
      </c>
      <c r="M27" s="32">
        <f t="shared" si="0"/>
        <v>5750</v>
      </c>
      <c r="N27" s="17"/>
      <c r="O27" s="53"/>
    </row>
    <row r="28" spans="1:15" s="33" customFormat="1" x14ac:dyDescent="0.3">
      <c r="A28" s="31">
        <v>16</v>
      </c>
      <c r="B28" s="58" t="s">
        <v>125</v>
      </c>
      <c r="C28" s="29" t="s">
        <v>303</v>
      </c>
      <c r="D28" s="19">
        <v>7000</v>
      </c>
      <c r="E28" s="63">
        <v>0</v>
      </c>
      <c r="F28" s="19">
        <v>0</v>
      </c>
      <c r="G28" s="19">
        <v>0</v>
      </c>
      <c r="H28" s="19">
        <v>0</v>
      </c>
      <c r="I28" s="63">
        <v>0</v>
      </c>
      <c r="J28" s="63">
        <v>0</v>
      </c>
      <c r="K28" s="20">
        <f t="shared" si="1"/>
        <v>7000</v>
      </c>
      <c r="L28" s="5">
        <v>250</v>
      </c>
      <c r="M28" s="32">
        <f t="shared" si="0"/>
        <v>7250</v>
      </c>
      <c r="O28" s="74"/>
    </row>
    <row r="29" spans="1:15" s="14" customFormat="1" ht="17.25" x14ac:dyDescent="0.3">
      <c r="A29" s="11"/>
      <c r="B29" s="11"/>
      <c r="C29" s="7"/>
      <c r="D29" s="10"/>
      <c r="E29" s="65"/>
      <c r="F29" s="10"/>
      <c r="G29" s="10"/>
      <c r="H29" s="10"/>
      <c r="I29" s="10"/>
      <c r="J29" s="10"/>
      <c r="K29" s="10"/>
      <c r="L29" s="12"/>
      <c r="M29" s="13"/>
      <c r="N29" s="17"/>
    </row>
    <row r="30" spans="1:15" s="14" customFormat="1" ht="17.25" x14ac:dyDescent="0.3">
      <c r="A30" s="11"/>
      <c r="B30" s="11"/>
      <c r="C30" s="7"/>
      <c r="D30" s="10"/>
      <c r="E30" s="65"/>
      <c r="F30" s="10"/>
      <c r="G30" s="10"/>
      <c r="H30" s="10"/>
      <c r="I30" s="10"/>
      <c r="J30" s="10"/>
      <c r="K30" s="10"/>
      <c r="L30" s="12"/>
      <c r="M30" s="13"/>
      <c r="N30" s="17"/>
    </row>
    <row r="31" spans="1:15" ht="37.5" customHeight="1" x14ac:dyDescent="0.3">
      <c r="A31" s="126" t="s">
        <v>22</v>
      </c>
      <c r="B31" s="127" t="s">
        <v>71</v>
      </c>
      <c r="C31" s="116" t="s">
        <v>12</v>
      </c>
      <c r="D31" s="129" t="s">
        <v>17</v>
      </c>
      <c r="E31" s="130" t="s">
        <v>18</v>
      </c>
      <c r="F31" s="107" t="s">
        <v>19</v>
      </c>
      <c r="G31" s="129" t="s">
        <v>20</v>
      </c>
      <c r="H31" s="111" t="s">
        <v>70</v>
      </c>
      <c r="I31" s="111" t="s">
        <v>111</v>
      </c>
      <c r="J31" s="111" t="s">
        <v>74</v>
      </c>
      <c r="K31" s="113" t="s">
        <v>68</v>
      </c>
      <c r="L31" s="115" t="s">
        <v>21</v>
      </c>
      <c r="M31" s="116" t="s">
        <v>16</v>
      </c>
    </row>
    <row r="32" spans="1:15" x14ac:dyDescent="0.3">
      <c r="A32" s="126"/>
      <c r="B32" s="128"/>
      <c r="C32" s="116"/>
      <c r="D32" s="129"/>
      <c r="E32" s="130"/>
      <c r="F32" s="107"/>
      <c r="G32" s="129"/>
      <c r="H32" s="112"/>
      <c r="I32" s="112"/>
      <c r="J32" s="112"/>
      <c r="K32" s="114"/>
      <c r="L32" s="115"/>
      <c r="M32" s="116"/>
    </row>
    <row r="33" spans="1:15" s="33" customFormat="1" ht="16.5" customHeight="1" x14ac:dyDescent="0.3">
      <c r="A33" s="30">
        <v>17</v>
      </c>
      <c r="B33" s="36" t="s">
        <v>223</v>
      </c>
      <c r="C33" s="34" t="s">
        <v>93</v>
      </c>
      <c r="D33" s="5">
        <v>17000</v>
      </c>
      <c r="E33" s="64">
        <v>0</v>
      </c>
      <c r="F33" s="5">
        <v>0</v>
      </c>
      <c r="G33" s="35">
        <v>375</v>
      </c>
      <c r="H33" s="19">
        <v>0</v>
      </c>
      <c r="I33" s="19">
        <v>0</v>
      </c>
      <c r="J33" s="19">
        <v>0</v>
      </c>
      <c r="K33" s="35">
        <f t="shared" ref="K33:K97" si="2">D33+E33+F33+G33</f>
        <v>17375</v>
      </c>
      <c r="L33" s="5">
        <v>250</v>
      </c>
      <c r="M33" s="28">
        <f>K33+L33</f>
        <v>17625</v>
      </c>
      <c r="O33" s="74"/>
    </row>
    <row r="34" spans="1:15" s="33" customFormat="1" x14ac:dyDescent="0.3">
      <c r="A34" s="30">
        <v>18</v>
      </c>
      <c r="B34" s="36" t="s">
        <v>101</v>
      </c>
      <c r="C34" s="34" t="s">
        <v>94</v>
      </c>
      <c r="D34" s="5">
        <v>6500</v>
      </c>
      <c r="E34" s="64">
        <v>0</v>
      </c>
      <c r="F34" s="5">
        <v>35</v>
      </c>
      <c r="G34" s="39">
        <v>0</v>
      </c>
      <c r="H34" s="19">
        <v>0</v>
      </c>
      <c r="I34" s="19">
        <v>0</v>
      </c>
      <c r="J34" s="19">
        <v>0</v>
      </c>
      <c r="K34" s="35">
        <f t="shared" si="2"/>
        <v>6535</v>
      </c>
      <c r="L34" s="5">
        <v>250</v>
      </c>
      <c r="M34" s="28">
        <f t="shared" ref="M34:M109" si="3">K34+L34</f>
        <v>6785</v>
      </c>
      <c r="O34" s="74"/>
    </row>
    <row r="35" spans="1:15" s="33" customFormat="1" x14ac:dyDescent="0.3">
      <c r="A35" s="30">
        <v>19</v>
      </c>
      <c r="B35" s="36" t="s">
        <v>203</v>
      </c>
      <c r="C35" s="37" t="s">
        <v>137</v>
      </c>
      <c r="D35" s="38">
        <v>7000</v>
      </c>
      <c r="E35" s="66">
        <v>0</v>
      </c>
      <c r="F35" s="39">
        <v>0</v>
      </c>
      <c r="G35" s="39">
        <v>0</v>
      </c>
      <c r="H35" s="19">
        <v>0</v>
      </c>
      <c r="I35" s="19">
        <v>0</v>
      </c>
      <c r="J35" s="19">
        <v>0</v>
      </c>
      <c r="K35" s="35">
        <f t="shared" si="2"/>
        <v>7000</v>
      </c>
      <c r="L35" s="5">
        <v>250</v>
      </c>
      <c r="M35" s="28">
        <f t="shared" si="3"/>
        <v>7250</v>
      </c>
      <c r="O35" s="74"/>
    </row>
    <row r="36" spans="1:15" s="33" customFormat="1" x14ac:dyDescent="0.3">
      <c r="A36" s="30">
        <v>20</v>
      </c>
      <c r="B36" s="36" t="s">
        <v>204</v>
      </c>
      <c r="C36" s="37" t="s">
        <v>137</v>
      </c>
      <c r="D36" s="38">
        <v>7000</v>
      </c>
      <c r="E36" s="66">
        <v>0</v>
      </c>
      <c r="F36" s="39">
        <v>0</v>
      </c>
      <c r="G36" s="39">
        <v>0</v>
      </c>
      <c r="H36" s="19">
        <v>0</v>
      </c>
      <c r="I36" s="19">
        <v>0</v>
      </c>
      <c r="J36" s="19">
        <v>0</v>
      </c>
      <c r="K36" s="35">
        <f t="shared" si="2"/>
        <v>7000</v>
      </c>
      <c r="L36" s="5">
        <v>250</v>
      </c>
      <c r="M36" s="28">
        <f t="shared" si="3"/>
        <v>7250</v>
      </c>
      <c r="O36" s="74"/>
    </row>
    <row r="37" spans="1:15" s="33" customFormat="1" x14ac:dyDescent="0.3">
      <c r="A37" s="30">
        <v>21</v>
      </c>
      <c r="B37" s="36" t="s">
        <v>44</v>
      </c>
      <c r="C37" s="34" t="s">
        <v>181</v>
      </c>
      <c r="D37" s="39">
        <v>7000</v>
      </c>
      <c r="E37" s="39">
        <v>0</v>
      </c>
      <c r="F37" s="39">
        <v>0</v>
      </c>
      <c r="G37" s="39">
        <v>0</v>
      </c>
      <c r="H37" s="19">
        <v>0</v>
      </c>
      <c r="I37" s="19">
        <v>0</v>
      </c>
      <c r="J37" s="19">
        <v>0</v>
      </c>
      <c r="K37" s="35">
        <f t="shared" si="2"/>
        <v>7000</v>
      </c>
      <c r="L37" s="5">
        <v>250</v>
      </c>
      <c r="M37" s="28">
        <f t="shared" si="3"/>
        <v>7250</v>
      </c>
      <c r="O37" s="74"/>
    </row>
    <row r="38" spans="1:15" s="33" customFormat="1" x14ac:dyDescent="0.3">
      <c r="A38" s="30">
        <v>22</v>
      </c>
      <c r="B38" s="36" t="s">
        <v>87</v>
      </c>
      <c r="C38" s="34" t="s">
        <v>133</v>
      </c>
      <c r="D38" s="39">
        <v>14000</v>
      </c>
      <c r="E38" s="39">
        <v>0</v>
      </c>
      <c r="F38" s="39">
        <v>0</v>
      </c>
      <c r="G38" s="39">
        <v>375</v>
      </c>
      <c r="H38" s="19">
        <v>0</v>
      </c>
      <c r="I38" s="19">
        <v>0</v>
      </c>
      <c r="J38" s="19">
        <v>0</v>
      </c>
      <c r="K38" s="35">
        <f t="shared" si="2"/>
        <v>14375</v>
      </c>
      <c r="L38" s="5">
        <v>250</v>
      </c>
      <c r="M38" s="28">
        <f t="shared" si="3"/>
        <v>14625</v>
      </c>
      <c r="O38" s="74"/>
    </row>
    <row r="39" spans="1:15" s="33" customFormat="1" x14ac:dyDescent="0.3">
      <c r="A39" s="30">
        <v>23</v>
      </c>
      <c r="B39" s="73" t="s">
        <v>31</v>
      </c>
      <c r="C39" s="34" t="s">
        <v>127</v>
      </c>
      <c r="D39" s="39">
        <v>0</v>
      </c>
      <c r="E39" s="39">
        <v>0</v>
      </c>
      <c r="F39" s="39">
        <v>0</v>
      </c>
      <c r="G39" s="39">
        <v>0</v>
      </c>
      <c r="H39" s="19">
        <v>0</v>
      </c>
      <c r="I39" s="19">
        <v>0</v>
      </c>
      <c r="J39" s="19">
        <v>0</v>
      </c>
      <c r="K39" s="35">
        <f t="shared" si="2"/>
        <v>0</v>
      </c>
      <c r="L39" s="5">
        <v>0</v>
      </c>
      <c r="M39" s="28">
        <f t="shared" si="3"/>
        <v>0</v>
      </c>
      <c r="O39" s="74"/>
    </row>
    <row r="40" spans="1:15" s="33" customFormat="1" x14ac:dyDescent="0.3">
      <c r="A40" s="30">
        <v>24</v>
      </c>
      <c r="B40" s="36" t="s">
        <v>45</v>
      </c>
      <c r="C40" s="34" t="s">
        <v>95</v>
      </c>
      <c r="D40" s="19">
        <v>12000</v>
      </c>
      <c r="E40" s="64">
        <v>0</v>
      </c>
      <c r="F40" s="39">
        <v>0</v>
      </c>
      <c r="G40" s="19">
        <v>375</v>
      </c>
      <c r="H40" s="19">
        <v>0</v>
      </c>
      <c r="I40" s="19">
        <v>0</v>
      </c>
      <c r="J40" s="19">
        <v>0</v>
      </c>
      <c r="K40" s="35">
        <f t="shared" si="2"/>
        <v>12375</v>
      </c>
      <c r="L40" s="19">
        <v>250</v>
      </c>
      <c r="M40" s="28">
        <f t="shared" si="3"/>
        <v>12625</v>
      </c>
      <c r="O40" s="74"/>
    </row>
    <row r="41" spans="1:15" s="33" customFormat="1" x14ac:dyDescent="0.3">
      <c r="A41" s="30">
        <v>25</v>
      </c>
      <c r="B41" s="36" t="s">
        <v>285</v>
      </c>
      <c r="C41" s="34" t="s">
        <v>139</v>
      </c>
      <c r="D41" s="39">
        <v>6500</v>
      </c>
      <c r="E41" s="39">
        <v>0</v>
      </c>
      <c r="F41" s="39">
        <v>0</v>
      </c>
      <c r="G41" s="39">
        <v>0</v>
      </c>
      <c r="H41" s="19">
        <v>0</v>
      </c>
      <c r="I41" s="19">
        <v>0</v>
      </c>
      <c r="J41" s="19">
        <v>0</v>
      </c>
      <c r="K41" s="35">
        <f t="shared" si="2"/>
        <v>6500</v>
      </c>
      <c r="L41" s="5">
        <v>250</v>
      </c>
      <c r="M41" s="28">
        <f t="shared" si="3"/>
        <v>6750</v>
      </c>
      <c r="O41" s="74"/>
    </row>
    <row r="42" spans="1:15" s="33" customFormat="1" x14ac:dyDescent="0.3">
      <c r="A42" s="30">
        <v>26</v>
      </c>
      <c r="B42" s="36" t="s">
        <v>117</v>
      </c>
      <c r="C42" s="34" t="s">
        <v>140</v>
      </c>
      <c r="D42" s="39">
        <v>6500</v>
      </c>
      <c r="E42" s="39">
        <v>0</v>
      </c>
      <c r="F42" s="39">
        <v>0</v>
      </c>
      <c r="G42" s="39">
        <v>0</v>
      </c>
      <c r="H42" s="19">
        <v>0</v>
      </c>
      <c r="I42" s="19">
        <v>0</v>
      </c>
      <c r="J42" s="19">
        <v>0</v>
      </c>
      <c r="K42" s="35">
        <f t="shared" si="2"/>
        <v>6500</v>
      </c>
      <c r="L42" s="5">
        <v>250</v>
      </c>
      <c r="M42" s="28">
        <f t="shared" si="3"/>
        <v>6750</v>
      </c>
      <c r="O42" s="74"/>
    </row>
    <row r="43" spans="1:15" s="33" customFormat="1" x14ac:dyDescent="0.3">
      <c r="A43" s="30">
        <v>27</v>
      </c>
      <c r="B43" s="36" t="s">
        <v>216</v>
      </c>
      <c r="C43" s="34" t="s">
        <v>141</v>
      </c>
      <c r="D43" s="39">
        <v>6500</v>
      </c>
      <c r="E43" s="39">
        <v>0</v>
      </c>
      <c r="F43" s="39">
        <v>0</v>
      </c>
      <c r="G43" s="39">
        <v>0</v>
      </c>
      <c r="H43" s="19">
        <v>0</v>
      </c>
      <c r="I43" s="19">
        <v>0</v>
      </c>
      <c r="J43" s="19">
        <v>0</v>
      </c>
      <c r="K43" s="35">
        <f t="shared" si="2"/>
        <v>6500</v>
      </c>
      <c r="L43" s="5">
        <v>250</v>
      </c>
      <c r="M43" s="28">
        <f t="shared" si="3"/>
        <v>6750</v>
      </c>
      <c r="O43" s="74"/>
    </row>
    <row r="44" spans="1:15" s="33" customFormat="1" x14ac:dyDescent="0.3">
      <c r="A44" s="30">
        <v>28</v>
      </c>
      <c r="B44" s="36" t="s">
        <v>77</v>
      </c>
      <c r="C44" s="34" t="s">
        <v>186</v>
      </c>
      <c r="D44" s="39">
        <v>14000</v>
      </c>
      <c r="E44" s="39">
        <v>0</v>
      </c>
      <c r="F44" s="39">
        <v>0</v>
      </c>
      <c r="G44" s="39">
        <v>375</v>
      </c>
      <c r="H44" s="19">
        <v>0</v>
      </c>
      <c r="I44" s="19">
        <v>0</v>
      </c>
      <c r="J44" s="19">
        <v>0</v>
      </c>
      <c r="K44" s="35">
        <f t="shared" si="2"/>
        <v>14375</v>
      </c>
      <c r="L44" s="5">
        <v>250</v>
      </c>
      <c r="M44" s="28">
        <f t="shared" si="3"/>
        <v>14625</v>
      </c>
      <c r="O44" s="74"/>
    </row>
    <row r="45" spans="1:15" s="33" customFormat="1" x14ac:dyDescent="0.3">
      <c r="A45" s="30">
        <v>29</v>
      </c>
      <c r="B45" s="36" t="s">
        <v>84</v>
      </c>
      <c r="C45" s="34" t="s">
        <v>143</v>
      </c>
      <c r="D45" s="19">
        <v>7000</v>
      </c>
      <c r="E45" s="64">
        <v>0</v>
      </c>
      <c r="F45" s="39">
        <v>0</v>
      </c>
      <c r="G45" s="39">
        <v>0</v>
      </c>
      <c r="H45" s="19">
        <v>0</v>
      </c>
      <c r="I45" s="19">
        <v>0</v>
      </c>
      <c r="J45" s="19">
        <v>0</v>
      </c>
      <c r="K45" s="35">
        <f t="shared" si="2"/>
        <v>7000</v>
      </c>
      <c r="L45" s="19">
        <v>250</v>
      </c>
      <c r="M45" s="28">
        <f t="shared" si="3"/>
        <v>7250</v>
      </c>
      <c r="O45" s="74"/>
    </row>
    <row r="46" spans="1:15" s="33" customFormat="1" x14ac:dyDescent="0.3">
      <c r="A46" s="30">
        <v>30</v>
      </c>
      <c r="B46" s="36" t="s">
        <v>110</v>
      </c>
      <c r="C46" s="34" t="s">
        <v>144</v>
      </c>
      <c r="D46" s="19">
        <v>7000</v>
      </c>
      <c r="E46" s="64">
        <v>0</v>
      </c>
      <c r="F46" s="39">
        <v>0</v>
      </c>
      <c r="G46" s="39">
        <v>0</v>
      </c>
      <c r="H46" s="19">
        <v>0</v>
      </c>
      <c r="I46" s="19">
        <v>0</v>
      </c>
      <c r="J46" s="19">
        <v>0</v>
      </c>
      <c r="K46" s="35">
        <f t="shared" si="2"/>
        <v>7000</v>
      </c>
      <c r="L46" s="5">
        <v>250</v>
      </c>
      <c r="M46" s="28">
        <f t="shared" si="3"/>
        <v>7250</v>
      </c>
      <c r="O46" s="74"/>
    </row>
    <row r="47" spans="1:15" s="33" customFormat="1" x14ac:dyDescent="0.3">
      <c r="A47" s="30">
        <v>31</v>
      </c>
      <c r="B47" s="36" t="s">
        <v>207</v>
      </c>
      <c r="C47" s="34" t="s">
        <v>96</v>
      </c>
      <c r="D47" s="39">
        <v>14000</v>
      </c>
      <c r="E47" s="64">
        <v>0</v>
      </c>
      <c r="F47" s="39">
        <v>0</v>
      </c>
      <c r="G47" s="39">
        <v>375</v>
      </c>
      <c r="H47" s="19">
        <v>0</v>
      </c>
      <c r="I47" s="19">
        <v>0</v>
      </c>
      <c r="J47" s="19">
        <v>0</v>
      </c>
      <c r="K47" s="35">
        <f t="shared" si="2"/>
        <v>14375</v>
      </c>
      <c r="L47" s="5">
        <v>250</v>
      </c>
      <c r="M47" s="28">
        <f t="shared" si="3"/>
        <v>14625</v>
      </c>
      <c r="O47" s="74"/>
    </row>
    <row r="48" spans="1:15" s="33" customFormat="1" x14ac:dyDescent="0.3">
      <c r="A48" s="30">
        <v>32</v>
      </c>
      <c r="B48" s="36" t="s">
        <v>195</v>
      </c>
      <c r="C48" s="34" t="s">
        <v>196</v>
      </c>
      <c r="D48" s="39">
        <v>12500</v>
      </c>
      <c r="E48" s="64">
        <v>0</v>
      </c>
      <c r="F48" s="39">
        <v>0</v>
      </c>
      <c r="G48" s="39">
        <v>375</v>
      </c>
      <c r="H48" s="19">
        <v>0</v>
      </c>
      <c r="I48" s="19">
        <v>0</v>
      </c>
      <c r="J48" s="19">
        <v>0</v>
      </c>
      <c r="K48" s="35">
        <f t="shared" si="2"/>
        <v>12875</v>
      </c>
      <c r="L48" s="5">
        <f>193.55+56.45</f>
        <v>250</v>
      </c>
      <c r="M48" s="28">
        <f t="shared" si="3"/>
        <v>13125</v>
      </c>
      <c r="O48" s="74"/>
    </row>
    <row r="49" spans="1:15" s="33" customFormat="1" x14ac:dyDescent="0.3">
      <c r="A49" s="30">
        <v>33</v>
      </c>
      <c r="B49" s="36" t="s">
        <v>46</v>
      </c>
      <c r="C49" s="34" t="s">
        <v>5</v>
      </c>
      <c r="D49" s="39">
        <v>5500</v>
      </c>
      <c r="E49" s="64">
        <v>0</v>
      </c>
      <c r="F49" s="39">
        <v>35</v>
      </c>
      <c r="G49" s="39">
        <v>0</v>
      </c>
      <c r="H49" s="19">
        <v>0</v>
      </c>
      <c r="I49" s="19">
        <v>0</v>
      </c>
      <c r="J49" s="19">
        <v>0</v>
      </c>
      <c r="K49" s="35">
        <f t="shared" si="2"/>
        <v>5535</v>
      </c>
      <c r="L49" s="5">
        <v>250</v>
      </c>
      <c r="M49" s="28">
        <f t="shared" si="3"/>
        <v>5785</v>
      </c>
      <c r="O49" s="74"/>
    </row>
    <row r="50" spans="1:15" s="33" customFormat="1" ht="33" x14ac:dyDescent="0.3">
      <c r="A50" s="30">
        <v>34</v>
      </c>
      <c r="B50" s="36" t="s">
        <v>59</v>
      </c>
      <c r="C50" s="34" t="s">
        <v>164</v>
      </c>
      <c r="D50" s="39">
        <v>5000</v>
      </c>
      <c r="E50" s="64">
        <v>0</v>
      </c>
      <c r="F50" s="39">
        <v>0</v>
      </c>
      <c r="G50" s="39">
        <v>0</v>
      </c>
      <c r="H50" s="19">
        <v>0</v>
      </c>
      <c r="I50" s="19">
        <v>0</v>
      </c>
      <c r="J50" s="19">
        <v>0</v>
      </c>
      <c r="K50" s="35">
        <f t="shared" si="2"/>
        <v>5000</v>
      </c>
      <c r="L50" s="5">
        <f>225+25</f>
        <v>250</v>
      </c>
      <c r="M50" s="28">
        <f t="shared" si="3"/>
        <v>5250</v>
      </c>
      <c r="O50" s="74"/>
    </row>
    <row r="51" spans="1:15" s="33" customFormat="1" x14ac:dyDescent="0.3">
      <c r="A51" s="30">
        <v>35</v>
      </c>
      <c r="B51" s="36" t="s">
        <v>81</v>
      </c>
      <c r="C51" s="34" t="s">
        <v>128</v>
      </c>
      <c r="D51" s="39">
        <v>10000</v>
      </c>
      <c r="E51" s="64"/>
      <c r="F51" s="39"/>
      <c r="G51" s="39">
        <v>375</v>
      </c>
      <c r="H51" s="19"/>
      <c r="I51" s="19"/>
      <c r="J51" s="19"/>
      <c r="K51" s="35">
        <f t="shared" si="2"/>
        <v>10375</v>
      </c>
      <c r="L51" s="5">
        <v>250</v>
      </c>
      <c r="M51" s="28">
        <f t="shared" si="3"/>
        <v>10625</v>
      </c>
      <c r="O51" s="74"/>
    </row>
    <row r="52" spans="1:15" s="33" customFormat="1" x14ac:dyDescent="0.3">
      <c r="A52" s="30">
        <v>36</v>
      </c>
      <c r="B52" s="36" t="s">
        <v>47</v>
      </c>
      <c r="C52" s="34" t="s">
        <v>189</v>
      </c>
      <c r="D52" s="39">
        <v>7000</v>
      </c>
      <c r="E52" s="39">
        <v>500</v>
      </c>
      <c r="F52" s="39">
        <v>35</v>
      </c>
      <c r="G52" s="39">
        <v>0</v>
      </c>
      <c r="H52" s="19">
        <v>0</v>
      </c>
      <c r="I52" s="19">
        <v>0</v>
      </c>
      <c r="J52" s="19">
        <v>0</v>
      </c>
      <c r="K52" s="35">
        <f t="shared" si="2"/>
        <v>7535</v>
      </c>
      <c r="L52" s="5">
        <v>250</v>
      </c>
      <c r="M52" s="28">
        <f t="shared" si="3"/>
        <v>7785</v>
      </c>
      <c r="O52" s="74"/>
    </row>
    <row r="53" spans="1:15" s="33" customFormat="1" ht="29.25" customHeight="1" x14ac:dyDescent="0.3">
      <c r="A53" s="30">
        <v>37</v>
      </c>
      <c r="B53" s="36" t="s">
        <v>295</v>
      </c>
      <c r="C53" s="34" t="s">
        <v>184</v>
      </c>
      <c r="D53" s="39">
        <v>14000</v>
      </c>
      <c r="E53" s="39">
        <v>0</v>
      </c>
      <c r="F53" s="39">
        <v>0</v>
      </c>
      <c r="G53" s="39">
        <v>375</v>
      </c>
      <c r="H53" s="19">
        <v>0</v>
      </c>
      <c r="I53" s="19">
        <v>0</v>
      </c>
      <c r="J53" s="19">
        <v>0</v>
      </c>
      <c r="K53" s="35">
        <f t="shared" si="2"/>
        <v>14375</v>
      </c>
      <c r="L53" s="5">
        <v>250</v>
      </c>
      <c r="M53" s="28">
        <f t="shared" si="3"/>
        <v>14625</v>
      </c>
      <c r="O53" s="74"/>
    </row>
    <row r="54" spans="1:15" s="33" customFormat="1" ht="33" x14ac:dyDescent="0.3">
      <c r="A54" s="30">
        <v>38</v>
      </c>
      <c r="B54" s="36" t="s">
        <v>88</v>
      </c>
      <c r="C54" s="34" t="s">
        <v>211</v>
      </c>
      <c r="D54" s="39">
        <v>7000</v>
      </c>
      <c r="E54" s="39">
        <v>0</v>
      </c>
      <c r="F54" s="39">
        <v>0</v>
      </c>
      <c r="G54" s="39">
        <v>0</v>
      </c>
      <c r="H54" s="19">
        <v>0</v>
      </c>
      <c r="I54" s="19">
        <v>0</v>
      </c>
      <c r="J54" s="19">
        <v>0</v>
      </c>
      <c r="K54" s="35">
        <f t="shared" si="2"/>
        <v>7000</v>
      </c>
      <c r="L54" s="5">
        <v>250</v>
      </c>
      <c r="M54" s="28">
        <f t="shared" si="3"/>
        <v>7250</v>
      </c>
      <c r="O54" s="74"/>
    </row>
    <row r="55" spans="1:15" s="33" customFormat="1" ht="33" x14ac:dyDescent="0.3">
      <c r="A55" s="30">
        <v>39</v>
      </c>
      <c r="B55" s="36" t="s">
        <v>260</v>
      </c>
      <c r="C55" s="34" t="s">
        <v>172</v>
      </c>
      <c r="D55" s="39">
        <v>7000</v>
      </c>
      <c r="E55" s="39"/>
      <c r="F55" s="39">
        <v>0</v>
      </c>
      <c r="G55" s="39">
        <v>0</v>
      </c>
      <c r="H55" s="19">
        <v>0</v>
      </c>
      <c r="I55" s="19">
        <v>0</v>
      </c>
      <c r="J55" s="19">
        <v>0</v>
      </c>
      <c r="K55" s="35">
        <f t="shared" si="2"/>
        <v>7000</v>
      </c>
      <c r="L55" s="5">
        <v>250</v>
      </c>
      <c r="M55" s="28">
        <f t="shared" si="3"/>
        <v>7250</v>
      </c>
      <c r="N55" s="17"/>
      <c r="O55" s="53"/>
    </row>
    <row r="56" spans="1:15" s="33" customFormat="1" ht="33" x14ac:dyDescent="0.3">
      <c r="A56" s="30">
        <v>40</v>
      </c>
      <c r="B56" s="36" t="s">
        <v>296</v>
      </c>
      <c r="C56" s="34" t="s">
        <v>172</v>
      </c>
      <c r="D56" s="39">
        <v>6500</v>
      </c>
      <c r="E56" s="39">
        <v>0</v>
      </c>
      <c r="F56" s="39">
        <v>0</v>
      </c>
      <c r="G56" s="39">
        <v>0</v>
      </c>
      <c r="H56" s="19">
        <v>0</v>
      </c>
      <c r="I56" s="19">
        <v>0</v>
      </c>
      <c r="J56" s="19">
        <v>0</v>
      </c>
      <c r="K56" s="35">
        <f t="shared" si="2"/>
        <v>6500</v>
      </c>
      <c r="L56" s="5">
        <v>250</v>
      </c>
      <c r="M56" s="28">
        <f t="shared" si="3"/>
        <v>6750</v>
      </c>
      <c r="O56" s="74"/>
    </row>
    <row r="57" spans="1:15" s="33" customFormat="1" x14ac:dyDescent="0.3">
      <c r="A57" s="30">
        <v>41</v>
      </c>
      <c r="B57" s="36" t="s">
        <v>210</v>
      </c>
      <c r="C57" s="34" t="s">
        <v>220</v>
      </c>
      <c r="D57" s="39">
        <v>6000</v>
      </c>
      <c r="E57" s="39">
        <v>0</v>
      </c>
      <c r="F57" s="5">
        <v>0</v>
      </c>
      <c r="G57" s="39">
        <v>0</v>
      </c>
      <c r="H57" s="19">
        <v>0</v>
      </c>
      <c r="I57" s="19">
        <v>0</v>
      </c>
      <c r="J57" s="19">
        <v>0</v>
      </c>
      <c r="K57" s="35">
        <f t="shared" si="2"/>
        <v>6000</v>
      </c>
      <c r="L57" s="5">
        <v>250</v>
      </c>
      <c r="M57" s="28">
        <f t="shared" si="3"/>
        <v>6250</v>
      </c>
      <c r="O57" s="74"/>
    </row>
    <row r="58" spans="1:15" s="33" customFormat="1" ht="33" x14ac:dyDescent="0.3">
      <c r="A58" s="30">
        <v>42</v>
      </c>
      <c r="B58" s="36" t="s">
        <v>270</v>
      </c>
      <c r="C58" s="34" t="s">
        <v>173</v>
      </c>
      <c r="D58" s="19">
        <v>10000</v>
      </c>
      <c r="E58" s="39">
        <v>500</v>
      </c>
      <c r="F58" s="39">
        <v>0</v>
      </c>
      <c r="G58" s="19">
        <v>375</v>
      </c>
      <c r="H58" s="19">
        <v>0</v>
      </c>
      <c r="I58" s="19">
        <v>0</v>
      </c>
      <c r="J58" s="19">
        <v>0</v>
      </c>
      <c r="K58" s="35">
        <f t="shared" si="2"/>
        <v>10875</v>
      </c>
      <c r="L58" s="19">
        <v>250</v>
      </c>
      <c r="M58" s="28">
        <f t="shared" si="3"/>
        <v>11125</v>
      </c>
      <c r="O58" s="74"/>
    </row>
    <row r="59" spans="1:15" s="33" customFormat="1" ht="33" x14ac:dyDescent="0.3">
      <c r="A59" s="30">
        <v>43</v>
      </c>
      <c r="B59" s="36" t="s">
        <v>253</v>
      </c>
      <c r="C59" s="34" t="s">
        <v>297</v>
      </c>
      <c r="D59" s="19">
        <v>5000</v>
      </c>
      <c r="E59" s="39">
        <v>0</v>
      </c>
      <c r="F59" s="39">
        <v>0</v>
      </c>
      <c r="G59" s="19">
        <v>0</v>
      </c>
      <c r="H59" s="19">
        <v>0</v>
      </c>
      <c r="I59" s="19">
        <v>0</v>
      </c>
      <c r="J59" s="19">
        <v>0</v>
      </c>
      <c r="K59" s="35">
        <f t="shared" si="2"/>
        <v>5000</v>
      </c>
      <c r="L59" s="19">
        <v>250</v>
      </c>
      <c r="M59" s="28">
        <f t="shared" si="3"/>
        <v>5250</v>
      </c>
      <c r="O59" s="74"/>
    </row>
    <row r="60" spans="1:15" s="33" customFormat="1" x14ac:dyDescent="0.3">
      <c r="A60" s="30">
        <v>44</v>
      </c>
      <c r="B60" s="36" t="s">
        <v>104</v>
      </c>
      <c r="C60" s="34" t="s">
        <v>286</v>
      </c>
      <c r="D60" s="19">
        <v>6500</v>
      </c>
      <c r="E60" s="39">
        <v>0</v>
      </c>
      <c r="F60" s="39">
        <v>0</v>
      </c>
      <c r="G60" s="19">
        <v>0</v>
      </c>
      <c r="H60" s="19">
        <v>0</v>
      </c>
      <c r="I60" s="19">
        <v>0</v>
      </c>
      <c r="J60" s="19">
        <v>0</v>
      </c>
      <c r="K60" s="35">
        <f t="shared" si="2"/>
        <v>6500</v>
      </c>
      <c r="L60" s="19">
        <v>250</v>
      </c>
      <c r="M60" s="28">
        <f t="shared" si="3"/>
        <v>6750</v>
      </c>
      <c r="O60" s="74"/>
    </row>
    <row r="61" spans="1:15" s="33" customFormat="1" x14ac:dyDescent="0.3">
      <c r="A61" s="30">
        <v>45</v>
      </c>
      <c r="B61" s="36" t="s">
        <v>48</v>
      </c>
      <c r="C61" s="34" t="s">
        <v>146</v>
      </c>
      <c r="D61" s="39">
        <v>7000</v>
      </c>
      <c r="E61" s="39">
        <v>0</v>
      </c>
      <c r="F61" s="39">
        <f>22.5+12.5</f>
        <v>35</v>
      </c>
      <c r="G61" s="39">
        <v>0</v>
      </c>
      <c r="H61" s="19">
        <v>0</v>
      </c>
      <c r="I61" s="19">
        <v>0</v>
      </c>
      <c r="J61" s="19">
        <v>0</v>
      </c>
      <c r="K61" s="35">
        <f t="shared" si="2"/>
        <v>7035</v>
      </c>
      <c r="L61" s="5">
        <f>160.71+89.29</f>
        <v>250</v>
      </c>
      <c r="M61" s="28">
        <f t="shared" si="3"/>
        <v>7285</v>
      </c>
      <c r="O61" s="74"/>
    </row>
    <row r="62" spans="1:15" s="33" customFormat="1" ht="17.25" customHeight="1" x14ac:dyDescent="0.3">
      <c r="A62" s="30">
        <v>46</v>
      </c>
      <c r="B62" s="36" t="s">
        <v>103</v>
      </c>
      <c r="C62" s="34" t="s">
        <v>147</v>
      </c>
      <c r="D62" s="39">
        <v>10000</v>
      </c>
      <c r="E62" s="39">
        <v>0</v>
      </c>
      <c r="F62" s="39">
        <v>0</v>
      </c>
      <c r="G62" s="39">
        <v>375</v>
      </c>
      <c r="H62" s="19">
        <v>0</v>
      </c>
      <c r="I62" s="19">
        <v>0</v>
      </c>
      <c r="J62" s="19">
        <v>0</v>
      </c>
      <c r="K62" s="35">
        <f t="shared" si="2"/>
        <v>10375</v>
      </c>
      <c r="L62" s="5">
        <v>250</v>
      </c>
      <c r="M62" s="28">
        <f t="shared" si="3"/>
        <v>10625</v>
      </c>
      <c r="O62" s="74"/>
    </row>
    <row r="63" spans="1:15" s="33" customFormat="1" ht="22.5" customHeight="1" x14ac:dyDescent="0.3">
      <c r="A63" s="30">
        <v>47</v>
      </c>
      <c r="B63" s="36" t="s">
        <v>122</v>
      </c>
      <c r="C63" s="34" t="s">
        <v>164</v>
      </c>
      <c r="D63" s="39">
        <v>5000</v>
      </c>
      <c r="E63" s="39"/>
      <c r="F63" s="39">
        <v>0</v>
      </c>
      <c r="G63" s="39">
        <v>0</v>
      </c>
      <c r="H63" s="19">
        <v>0</v>
      </c>
      <c r="I63" s="19">
        <v>0</v>
      </c>
      <c r="J63" s="19">
        <v>0</v>
      </c>
      <c r="K63" s="35">
        <f t="shared" si="2"/>
        <v>5000</v>
      </c>
      <c r="L63" s="5">
        <v>250</v>
      </c>
      <c r="M63" s="28">
        <f t="shared" si="3"/>
        <v>5250</v>
      </c>
      <c r="N63" s="17"/>
      <c r="O63" s="53"/>
    </row>
    <row r="64" spans="1:15" s="33" customFormat="1" x14ac:dyDescent="0.3">
      <c r="A64" s="30">
        <v>48</v>
      </c>
      <c r="B64" s="36" t="s">
        <v>115</v>
      </c>
      <c r="C64" s="34" t="s">
        <v>148</v>
      </c>
      <c r="D64" s="19">
        <v>7250</v>
      </c>
      <c r="E64" s="99">
        <v>0</v>
      </c>
      <c r="F64" s="39">
        <v>0</v>
      </c>
      <c r="G64" s="19">
        <v>375</v>
      </c>
      <c r="H64" s="19">
        <v>0</v>
      </c>
      <c r="I64" s="19">
        <v>0</v>
      </c>
      <c r="J64" s="19">
        <v>0</v>
      </c>
      <c r="K64" s="35">
        <f>D64+E64+F64+G64</f>
        <v>7625</v>
      </c>
      <c r="L64" s="19">
        <v>250</v>
      </c>
      <c r="M64" s="28">
        <f t="shared" si="3"/>
        <v>7875</v>
      </c>
      <c r="O64" s="74"/>
    </row>
    <row r="65" spans="1:15" s="33" customFormat="1" x14ac:dyDescent="0.3">
      <c r="A65" s="30">
        <v>49</v>
      </c>
      <c r="B65" s="36" t="s">
        <v>49</v>
      </c>
      <c r="C65" s="34" t="s">
        <v>149</v>
      </c>
      <c r="D65" s="39">
        <v>7250</v>
      </c>
      <c r="E65" s="39">
        <v>500</v>
      </c>
      <c r="F65" s="39">
        <v>0</v>
      </c>
      <c r="G65" s="39">
        <v>375</v>
      </c>
      <c r="H65" s="19">
        <v>0</v>
      </c>
      <c r="I65" s="19">
        <v>0</v>
      </c>
      <c r="J65" s="19">
        <v>0</v>
      </c>
      <c r="K65" s="35">
        <f t="shared" si="2"/>
        <v>8125</v>
      </c>
      <c r="L65" s="5">
        <v>250</v>
      </c>
      <c r="M65" s="28">
        <f t="shared" si="3"/>
        <v>8375</v>
      </c>
      <c r="O65" s="74"/>
    </row>
    <row r="66" spans="1:15" s="33" customFormat="1" x14ac:dyDescent="0.3">
      <c r="A66" s="30">
        <v>50</v>
      </c>
      <c r="B66" s="33" t="s">
        <v>215</v>
      </c>
      <c r="C66" s="34" t="s">
        <v>150</v>
      </c>
      <c r="D66" s="39">
        <v>7250</v>
      </c>
      <c r="E66" s="39">
        <v>0</v>
      </c>
      <c r="F66" s="39">
        <v>0</v>
      </c>
      <c r="G66" s="39">
        <v>375</v>
      </c>
      <c r="H66" s="19">
        <v>0</v>
      </c>
      <c r="I66" s="19">
        <v>0</v>
      </c>
      <c r="J66" s="19">
        <v>0</v>
      </c>
      <c r="K66" s="35">
        <f t="shared" si="2"/>
        <v>7625</v>
      </c>
      <c r="L66" s="5">
        <v>250</v>
      </c>
      <c r="M66" s="28">
        <f t="shared" si="3"/>
        <v>7875</v>
      </c>
      <c r="O66" s="74"/>
    </row>
    <row r="67" spans="1:15" s="33" customFormat="1" x14ac:dyDescent="0.3">
      <c r="A67" s="30">
        <v>51</v>
      </c>
      <c r="B67" s="36" t="s">
        <v>251</v>
      </c>
      <c r="C67" s="34" t="s">
        <v>152</v>
      </c>
      <c r="D67" s="39">
        <v>7250</v>
      </c>
      <c r="E67" s="39">
        <v>0</v>
      </c>
      <c r="F67" s="39">
        <v>0</v>
      </c>
      <c r="G67" s="39">
        <v>0</v>
      </c>
      <c r="H67" s="19">
        <v>0</v>
      </c>
      <c r="I67" s="19">
        <v>0</v>
      </c>
      <c r="J67" s="19">
        <v>0</v>
      </c>
      <c r="K67" s="35">
        <f t="shared" si="2"/>
        <v>7250</v>
      </c>
      <c r="L67" s="5">
        <v>250</v>
      </c>
      <c r="M67" s="28">
        <f t="shared" si="3"/>
        <v>7500</v>
      </c>
      <c r="O67" s="74"/>
    </row>
    <row r="68" spans="1:15" s="33" customFormat="1" x14ac:dyDescent="0.3">
      <c r="A68" s="30">
        <v>52</v>
      </c>
      <c r="B68" s="36" t="s">
        <v>198</v>
      </c>
      <c r="C68" s="34" t="s">
        <v>228</v>
      </c>
      <c r="D68" s="39">
        <v>7250</v>
      </c>
      <c r="E68" s="39"/>
      <c r="F68" s="39">
        <v>0</v>
      </c>
      <c r="G68" s="39">
        <v>375</v>
      </c>
      <c r="H68" s="19">
        <v>0</v>
      </c>
      <c r="I68" s="19">
        <v>0</v>
      </c>
      <c r="J68" s="19">
        <v>0</v>
      </c>
      <c r="K68" s="35">
        <f t="shared" si="2"/>
        <v>7625</v>
      </c>
      <c r="L68" s="5">
        <v>250</v>
      </c>
      <c r="M68" s="28">
        <f t="shared" si="3"/>
        <v>7875</v>
      </c>
      <c r="O68" s="74"/>
    </row>
    <row r="69" spans="1:15" s="33" customFormat="1" x14ac:dyDescent="0.3">
      <c r="A69" s="30">
        <v>53</v>
      </c>
      <c r="B69" s="36" t="s">
        <v>50</v>
      </c>
      <c r="C69" s="34" t="s">
        <v>261</v>
      </c>
      <c r="D69" s="39">
        <v>7250</v>
      </c>
      <c r="E69" s="39">
        <v>500</v>
      </c>
      <c r="F69" s="39">
        <v>0</v>
      </c>
      <c r="G69" s="39">
        <v>375</v>
      </c>
      <c r="H69" s="19">
        <v>0</v>
      </c>
      <c r="I69" s="19">
        <v>0</v>
      </c>
      <c r="J69" s="19">
        <v>0</v>
      </c>
      <c r="K69" s="35">
        <f t="shared" si="2"/>
        <v>8125</v>
      </c>
      <c r="L69" s="5">
        <v>250</v>
      </c>
      <c r="M69" s="28">
        <f t="shared" si="3"/>
        <v>8375</v>
      </c>
      <c r="O69" s="74"/>
    </row>
    <row r="70" spans="1:15" s="33" customFormat="1" x14ac:dyDescent="0.3">
      <c r="A70" s="30">
        <v>54</v>
      </c>
      <c r="B70" s="36" t="s">
        <v>194</v>
      </c>
      <c r="C70" s="34" t="s">
        <v>262</v>
      </c>
      <c r="D70" s="19">
        <v>7250</v>
      </c>
      <c r="E70" s="99">
        <v>0</v>
      </c>
      <c r="F70" s="39">
        <v>0</v>
      </c>
      <c r="G70" s="19">
        <v>375</v>
      </c>
      <c r="H70" s="19">
        <v>0</v>
      </c>
      <c r="I70" s="19">
        <v>0</v>
      </c>
      <c r="J70" s="19">
        <v>0</v>
      </c>
      <c r="K70" s="35">
        <f t="shared" si="2"/>
        <v>7625</v>
      </c>
      <c r="L70" s="19">
        <v>250</v>
      </c>
      <c r="M70" s="28">
        <f t="shared" si="3"/>
        <v>7875</v>
      </c>
      <c r="O70" s="74"/>
    </row>
    <row r="71" spans="1:15" s="33" customFormat="1" x14ac:dyDescent="0.3">
      <c r="A71" s="30">
        <v>55</v>
      </c>
      <c r="B71" s="36" t="s">
        <v>31</v>
      </c>
      <c r="C71" s="34" t="s">
        <v>230</v>
      </c>
      <c r="D71" s="39">
        <v>0</v>
      </c>
      <c r="E71" s="39">
        <v>0</v>
      </c>
      <c r="F71" s="100">
        <v>0</v>
      </c>
      <c r="G71" s="35">
        <v>0</v>
      </c>
      <c r="H71" s="19">
        <v>0</v>
      </c>
      <c r="I71" s="19">
        <v>0</v>
      </c>
      <c r="J71" s="19">
        <v>0</v>
      </c>
      <c r="K71" s="35">
        <f t="shared" si="2"/>
        <v>0</v>
      </c>
      <c r="L71" s="5">
        <v>0</v>
      </c>
      <c r="M71" s="28">
        <f t="shared" si="3"/>
        <v>0</v>
      </c>
      <c r="O71" s="74"/>
    </row>
    <row r="72" spans="1:15" s="33" customFormat="1" x14ac:dyDescent="0.3">
      <c r="A72" s="30">
        <v>56</v>
      </c>
      <c r="B72" s="36" t="s">
        <v>89</v>
      </c>
      <c r="C72" s="34" t="s">
        <v>154</v>
      </c>
      <c r="D72" s="39">
        <v>7250</v>
      </c>
      <c r="E72" s="39">
        <v>0</v>
      </c>
      <c r="F72" s="39">
        <v>0</v>
      </c>
      <c r="G72" s="39">
        <v>375</v>
      </c>
      <c r="H72" s="19">
        <v>0</v>
      </c>
      <c r="I72" s="19">
        <v>0</v>
      </c>
      <c r="J72" s="19">
        <v>0</v>
      </c>
      <c r="K72" s="35">
        <f t="shared" si="2"/>
        <v>7625</v>
      </c>
      <c r="L72" s="5">
        <v>250</v>
      </c>
      <c r="M72" s="28">
        <f t="shared" si="3"/>
        <v>7875</v>
      </c>
      <c r="O72" s="74"/>
    </row>
    <row r="73" spans="1:15" s="33" customFormat="1" x14ac:dyDescent="0.3">
      <c r="A73" s="30">
        <v>57</v>
      </c>
      <c r="B73" s="36" t="s">
        <v>213</v>
      </c>
      <c r="C73" s="34" t="s">
        <v>231</v>
      </c>
      <c r="D73" s="39">
        <v>6500</v>
      </c>
      <c r="E73" s="39">
        <v>500</v>
      </c>
      <c r="F73" s="39">
        <v>35</v>
      </c>
      <c r="G73" s="39">
        <v>0</v>
      </c>
      <c r="H73" s="19">
        <v>0</v>
      </c>
      <c r="I73" s="19">
        <v>0</v>
      </c>
      <c r="J73" s="19">
        <v>0</v>
      </c>
      <c r="K73" s="35">
        <f t="shared" si="2"/>
        <v>7035</v>
      </c>
      <c r="L73" s="5">
        <v>250</v>
      </c>
      <c r="M73" s="28">
        <f t="shared" si="3"/>
        <v>7285</v>
      </c>
      <c r="O73" s="74"/>
    </row>
    <row r="74" spans="1:15" s="33" customFormat="1" x14ac:dyDescent="0.3">
      <c r="A74" s="30">
        <v>58</v>
      </c>
      <c r="B74" s="36" t="s">
        <v>51</v>
      </c>
      <c r="C74" s="34" t="s">
        <v>155</v>
      </c>
      <c r="D74" s="39">
        <v>7000</v>
      </c>
      <c r="E74" s="39">
        <v>0</v>
      </c>
      <c r="F74" s="39">
        <v>35</v>
      </c>
      <c r="G74" s="39">
        <v>0</v>
      </c>
      <c r="H74" s="19">
        <v>0</v>
      </c>
      <c r="I74" s="19">
        <v>0</v>
      </c>
      <c r="J74" s="19">
        <v>0</v>
      </c>
      <c r="K74" s="35">
        <f t="shared" si="2"/>
        <v>7035</v>
      </c>
      <c r="L74" s="5">
        <v>250</v>
      </c>
      <c r="M74" s="28">
        <f t="shared" si="3"/>
        <v>7285</v>
      </c>
      <c r="O74" s="74"/>
    </row>
    <row r="75" spans="1:15" s="33" customFormat="1" x14ac:dyDescent="0.3">
      <c r="A75" s="30">
        <v>59</v>
      </c>
      <c r="B75" s="36" t="s">
        <v>31</v>
      </c>
      <c r="C75" s="40" t="s">
        <v>156</v>
      </c>
      <c r="D75" s="39">
        <v>0</v>
      </c>
      <c r="E75" s="39">
        <v>0</v>
      </c>
      <c r="F75" s="39">
        <v>0</v>
      </c>
      <c r="G75" s="39">
        <v>0</v>
      </c>
      <c r="H75" s="19">
        <v>0</v>
      </c>
      <c r="I75" s="19">
        <v>0</v>
      </c>
      <c r="J75" s="19">
        <v>0</v>
      </c>
      <c r="K75" s="35">
        <f t="shared" si="2"/>
        <v>0</v>
      </c>
      <c r="L75" s="5">
        <v>0</v>
      </c>
      <c r="M75" s="28">
        <f t="shared" si="3"/>
        <v>0</v>
      </c>
      <c r="O75" s="74"/>
    </row>
    <row r="76" spans="1:15" s="33" customFormat="1" x14ac:dyDescent="0.3">
      <c r="A76" s="30">
        <v>60</v>
      </c>
      <c r="B76" s="36" t="s">
        <v>52</v>
      </c>
      <c r="C76" s="34" t="s">
        <v>157</v>
      </c>
      <c r="D76" s="39">
        <v>7000</v>
      </c>
      <c r="E76" s="39">
        <v>0</v>
      </c>
      <c r="F76" s="39">
        <v>35</v>
      </c>
      <c r="G76" s="39">
        <v>0</v>
      </c>
      <c r="H76" s="19">
        <v>0</v>
      </c>
      <c r="I76" s="19">
        <v>0</v>
      </c>
      <c r="J76" s="19">
        <v>0</v>
      </c>
      <c r="K76" s="35">
        <f t="shared" si="2"/>
        <v>7035</v>
      </c>
      <c r="L76" s="5">
        <v>250</v>
      </c>
      <c r="M76" s="28">
        <f t="shared" si="3"/>
        <v>7285</v>
      </c>
      <c r="O76" s="74"/>
    </row>
    <row r="77" spans="1:15" s="33" customFormat="1" x14ac:dyDescent="0.3">
      <c r="A77" s="30">
        <v>61</v>
      </c>
      <c r="B77" s="36" t="s">
        <v>53</v>
      </c>
      <c r="C77" s="34" t="s">
        <v>234</v>
      </c>
      <c r="D77" s="39">
        <v>7250</v>
      </c>
      <c r="E77" s="39">
        <v>0</v>
      </c>
      <c r="F77" s="39">
        <v>0</v>
      </c>
      <c r="G77" s="39">
        <v>375</v>
      </c>
      <c r="H77" s="19">
        <v>0</v>
      </c>
      <c r="I77" s="19">
        <v>0</v>
      </c>
      <c r="J77" s="19">
        <v>0</v>
      </c>
      <c r="K77" s="35">
        <f t="shared" si="2"/>
        <v>7625</v>
      </c>
      <c r="L77" s="5">
        <v>250</v>
      </c>
      <c r="M77" s="28">
        <f t="shared" si="3"/>
        <v>7875</v>
      </c>
      <c r="O77" s="74"/>
    </row>
    <row r="78" spans="1:15" s="33" customFormat="1" x14ac:dyDescent="0.3">
      <c r="A78" s="30">
        <v>62</v>
      </c>
      <c r="B78" s="36" t="s">
        <v>54</v>
      </c>
      <c r="C78" s="34" t="s">
        <v>158</v>
      </c>
      <c r="D78" s="39">
        <v>7000</v>
      </c>
      <c r="E78" s="39">
        <v>500</v>
      </c>
      <c r="F78" s="5">
        <v>35</v>
      </c>
      <c r="G78" s="39">
        <v>0</v>
      </c>
      <c r="H78" s="19">
        <v>0</v>
      </c>
      <c r="I78" s="19">
        <v>0</v>
      </c>
      <c r="J78" s="19">
        <v>0</v>
      </c>
      <c r="K78" s="35">
        <f t="shared" si="2"/>
        <v>7535</v>
      </c>
      <c r="L78" s="5">
        <v>250</v>
      </c>
      <c r="M78" s="28">
        <f t="shared" si="3"/>
        <v>7785</v>
      </c>
      <c r="O78" s="74"/>
    </row>
    <row r="79" spans="1:15" s="33" customFormat="1" x14ac:dyDescent="0.3">
      <c r="A79" s="30">
        <v>63</v>
      </c>
      <c r="B79" s="36" t="s">
        <v>55</v>
      </c>
      <c r="C79" s="34" t="s">
        <v>235</v>
      </c>
      <c r="D79" s="39">
        <v>7250</v>
      </c>
      <c r="E79" s="39">
        <v>0</v>
      </c>
      <c r="F79" s="39">
        <v>0</v>
      </c>
      <c r="G79" s="39">
        <v>375</v>
      </c>
      <c r="H79" s="19">
        <v>0</v>
      </c>
      <c r="I79" s="19">
        <v>0</v>
      </c>
      <c r="J79" s="19">
        <v>0</v>
      </c>
      <c r="K79" s="35">
        <f t="shared" si="2"/>
        <v>7625</v>
      </c>
      <c r="L79" s="5">
        <v>250</v>
      </c>
      <c r="M79" s="28">
        <f t="shared" si="3"/>
        <v>7875</v>
      </c>
      <c r="O79" s="74"/>
    </row>
    <row r="80" spans="1:15" s="33" customFormat="1" x14ac:dyDescent="0.3">
      <c r="A80" s="30">
        <v>64</v>
      </c>
      <c r="B80" s="36" t="s">
        <v>56</v>
      </c>
      <c r="C80" s="34" t="s">
        <v>159</v>
      </c>
      <c r="D80" s="39">
        <v>7000</v>
      </c>
      <c r="E80" s="39">
        <v>0</v>
      </c>
      <c r="F80" s="39">
        <v>35</v>
      </c>
      <c r="G80" s="39">
        <v>0</v>
      </c>
      <c r="H80" s="19">
        <v>0</v>
      </c>
      <c r="I80" s="19">
        <v>0</v>
      </c>
      <c r="J80" s="19">
        <v>0</v>
      </c>
      <c r="K80" s="35">
        <f t="shared" si="2"/>
        <v>7035</v>
      </c>
      <c r="L80" s="5">
        <v>250</v>
      </c>
      <c r="M80" s="28">
        <f t="shared" si="3"/>
        <v>7285</v>
      </c>
      <c r="O80" s="74"/>
    </row>
    <row r="81" spans="1:15" s="33" customFormat="1" x14ac:dyDescent="0.3">
      <c r="A81" s="30">
        <v>65</v>
      </c>
      <c r="B81" s="36" t="s">
        <v>78</v>
      </c>
      <c r="C81" s="34" t="s">
        <v>160</v>
      </c>
      <c r="D81" s="39">
        <v>7250</v>
      </c>
      <c r="E81" s="39">
        <v>0</v>
      </c>
      <c r="F81" s="39">
        <v>0</v>
      </c>
      <c r="G81" s="39">
        <v>375</v>
      </c>
      <c r="H81" s="19">
        <v>0</v>
      </c>
      <c r="I81" s="19">
        <v>0</v>
      </c>
      <c r="J81" s="19">
        <v>0</v>
      </c>
      <c r="K81" s="35">
        <f t="shared" si="2"/>
        <v>7625</v>
      </c>
      <c r="L81" s="5">
        <v>250</v>
      </c>
      <c r="M81" s="28">
        <f t="shared" si="3"/>
        <v>7875</v>
      </c>
      <c r="O81" s="74"/>
    </row>
    <row r="82" spans="1:15" s="33" customFormat="1" ht="19.5" customHeight="1" x14ac:dyDescent="0.3">
      <c r="A82" s="30">
        <v>66</v>
      </c>
      <c r="B82" s="36" t="s">
        <v>57</v>
      </c>
      <c r="C82" s="41" t="s">
        <v>161</v>
      </c>
      <c r="D82" s="39">
        <v>7000</v>
      </c>
      <c r="E82" s="39">
        <v>0</v>
      </c>
      <c r="F82" s="39">
        <v>35</v>
      </c>
      <c r="G82" s="35">
        <v>0</v>
      </c>
      <c r="H82" s="19">
        <v>0</v>
      </c>
      <c r="I82" s="19">
        <v>0</v>
      </c>
      <c r="J82" s="19">
        <v>0</v>
      </c>
      <c r="K82" s="35">
        <f t="shared" si="2"/>
        <v>7035</v>
      </c>
      <c r="L82" s="5">
        <v>250</v>
      </c>
      <c r="M82" s="28">
        <f t="shared" si="3"/>
        <v>7285</v>
      </c>
      <c r="O82" s="74"/>
    </row>
    <row r="83" spans="1:15" s="33" customFormat="1" x14ac:dyDescent="0.3">
      <c r="A83" s="30">
        <v>67</v>
      </c>
      <c r="B83" s="36" t="s">
        <v>121</v>
      </c>
      <c r="C83" s="34" t="s">
        <v>238</v>
      </c>
      <c r="D83" s="19">
        <v>7250</v>
      </c>
      <c r="E83" s="39">
        <v>0</v>
      </c>
      <c r="F83" s="39">
        <v>0</v>
      </c>
      <c r="G83" s="19">
        <v>375</v>
      </c>
      <c r="H83" s="19">
        <v>0</v>
      </c>
      <c r="I83" s="19">
        <v>0</v>
      </c>
      <c r="J83" s="19">
        <v>0</v>
      </c>
      <c r="K83" s="35">
        <f t="shared" si="2"/>
        <v>7625</v>
      </c>
      <c r="L83" s="19">
        <v>250</v>
      </c>
      <c r="M83" s="28">
        <f t="shared" si="3"/>
        <v>7875</v>
      </c>
      <c r="O83" s="74"/>
    </row>
    <row r="84" spans="1:15" s="33" customFormat="1" x14ac:dyDescent="0.3">
      <c r="A84" s="30">
        <v>68</v>
      </c>
      <c r="B84" s="36" t="s">
        <v>58</v>
      </c>
      <c r="C84" s="34" t="s">
        <v>163</v>
      </c>
      <c r="D84" s="42">
        <v>7000</v>
      </c>
      <c r="E84" s="39">
        <v>0</v>
      </c>
      <c r="F84" s="101">
        <v>35</v>
      </c>
      <c r="G84" s="35">
        <v>0</v>
      </c>
      <c r="H84" s="19">
        <v>0</v>
      </c>
      <c r="I84" s="19">
        <v>0</v>
      </c>
      <c r="J84" s="19">
        <v>0</v>
      </c>
      <c r="K84" s="35">
        <f t="shared" si="2"/>
        <v>7035</v>
      </c>
      <c r="L84" s="5">
        <f>172.41+77.59</f>
        <v>250</v>
      </c>
      <c r="M84" s="28">
        <f t="shared" si="3"/>
        <v>7285</v>
      </c>
      <c r="O84" s="74"/>
    </row>
    <row r="85" spans="1:15" s="33" customFormat="1" x14ac:dyDescent="0.3">
      <c r="A85" s="30">
        <v>69</v>
      </c>
      <c r="B85" s="36" t="s">
        <v>123</v>
      </c>
      <c r="C85" s="34" t="s">
        <v>151</v>
      </c>
      <c r="D85" s="51">
        <v>7250</v>
      </c>
      <c r="E85" s="39"/>
      <c r="F85" s="46"/>
      <c r="G85" s="35">
        <v>375</v>
      </c>
      <c r="H85" s="19">
        <v>0</v>
      </c>
      <c r="I85" s="19">
        <v>0</v>
      </c>
      <c r="J85" s="19">
        <v>0</v>
      </c>
      <c r="K85" s="35">
        <f t="shared" si="2"/>
        <v>7625</v>
      </c>
      <c r="L85" s="5">
        <v>250</v>
      </c>
      <c r="M85" s="28">
        <f t="shared" si="3"/>
        <v>7875</v>
      </c>
      <c r="O85" s="74"/>
    </row>
    <row r="86" spans="1:15" s="33" customFormat="1" x14ac:dyDescent="0.3">
      <c r="A86" s="30">
        <v>70</v>
      </c>
      <c r="B86" s="36" t="s">
        <v>102</v>
      </c>
      <c r="C86" s="34" t="s">
        <v>162</v>
      </c>
      <c r="D86" s="51">
        <v>7250</v>
      </c>
      <c r="E86" s="39">
        <v>0</v>
      </c>
      <c r="F86" s="46">
        <v>0</v>
      </c>
      <c r="G86" s="35">
        <f>350.81+24.19</f>
        <v>375</v>
      </c>
      <c r="H86" s="19">
        <v>0</v>
      </c>
      <c r="I86" s="19">
        <v>0</v>
      </c>
      <c r="J86" s="19">
        <v>0</v>
      </c>
      <c r="K86" s="35">
        <f t="shared" si="2"/>
        <v>7625</v>
      </c>
      <c r="L86" s="5">
        <f>233.87+16.13</f>
        <v>250</v>
      </c>
      <c r="M86" s="28">
        <f t="shared" si="3"/>
        <v>7875</v>
      </c>
      <c r="O86" s="74"/>
    </row>
    <row r="87" spans="1:15" s="33" customFormat="1" x14ac:dyDescent="0.3">
      <c r="A87" s="30">
        <v>71</v>
      </c>
      <c r="B87" s="36" t="s">
        <v>292</v>
      </c>
      <c r="C87" s="34" t="s">
        <v>293</v>
      </c>
      <c r="D87" s="51">
        <v>6000</v>
      </c>
      <c r="E87" s="39">
        <v>0</v>
      </c>
      <c r="F87" s="46">
        <v>0</v>
      </c>
      <c r="G87" s="35">
        <v>0</v>
      </c>
      <c r="H87" s="19">
        <v>0</v>
      </c>
      <c r="I87" s="19">
        <v>0</v>
      </c>
      <c r="J87" s="19">
        <v>0</v>
      </c>
      <c r="K87" s="35">
        <f t="shared" si="2"/>
        <v>6000</v>
      </c>
      <c r="L87" s="5">
        <v>250</v>
      </c>
      <c r="M87" s="28">
        <f t="shared" si="3"/>
        <v>6250</v>
      </c>
      <c r="O87" s="74"/>
    </row>
    <row r="88" spans="1:15" s="33" customFormat="1" x14ac:dyDescent="0.3">
      <c r="A88" s="30">
        <v>72</v>
      </c>
      <c r="B88" s="36" t="s">
        <v>298</v>
      </c>
      <c r="C88" s="34" t="s">
        <v>291</v>
      </c>
      <c r="D88" s="51">
        <v>7250</v>
      </c>
      <c r="E88" s="39">
        <v>0</v>
      </c>
      <c r="F88" s="46">
        <v>0</v>
      </c>
      <c r="G88" s="35">
        <v>375</v>
      </c>
      <c r="H88" s="19">
        <v>0</v>
      </c>
      <c r="I88" s="19">
        <v>0</v>
      </c>
      <c r="J88" s="19">
        <v>0</v>
      </c>
      <c r="K88" s="35">
        <f t="shared" si="2"/>
        <v>7625</v>
      </c>
      <c r="L88" s="5">
        <v>250</v>
      </c>
      <c r="M88" s="28">
        <f t="shared" si="3"/>
        <v>7875</v>
      </c>
      <c r="O88" s="74"/>
    </row>
    <row r="89" spans="1:15" s="33" customFormat="1" x14ac:dyDescent="0.3">
      <c r="A89" s="30">
        <v>73</v>
      </c>
      <c r="B89" s="36" t="s">
        <v>217</v>
      </c>
      <c r="C89" s="34" t="s">
        <v>219</v>
      </c>
      <c r="D89" s="39">
        <v>5000</v>
      </c>
      <c r="E89" s="39"/>
      <c r="F89" s="39">
        <v>0</v>
      </c>
      <c r="G89" s="39">
        <v>0</v>
      </c>
      <c r="H89" s="19">
        <v>0</v>
      </c>
      <c r="I89" s="19">
        <v>0</v>
      </c>
      <c r="J89" s="19">
        <v>0</v>
      </c>
      <c r="K89" s="35">
        <f t="shared" si="2"/>
        <v>5000</v>
      </c>
      <c r="L89" s="5">
        <v>250</v>
      </c>
      <c r="M89" s="28">
        <f t="shared" si="3"/>
        <v>5250</v>
      </c>
      <c r="O89" s="74"/>
    </row>
    <row r="90" spans="1:15" s="33" customFormat="1" ht="33" x14ac:dyDescent="0.3">
      <c r="A90" s="30">
        <v>74</v>
      </c>
      <c r="B90" s="36" t="s">
        <v>124</v>
      </c>
      <c r="C90" s="34" t="s">
        <v>145</v>
      </c>
      <c r="D90" s="39">
        <v>5000</v>
      </c>
      <c r="E90" s="39"/>
      <c r="F90" s="39">
        <v>0</v>
      </c>
      <c r="G90" s="39">
        <v>0</v>
      </c>
      <c r="H90" s="19">
        <v>0</v>
      </c>
      <c r="I90" s="19">
        <v>0</v>
      </c>
      <c r="J90" s="19">
        <v>0</v>
      </c>
      <c r="K90" s="35">
        <f t="shared" si="2"/>
        <v>5000</v>
      </c>
      <c r="L90" s="5">
        <v>250</v>
      </c>
      <c r="M90" s="28">
        <f t="shared" si="3"/>
        <v>5250</v>
      </c>
      <c r="O90" s="74"/>
    </row>
    <row r="91" spans="1:15" s="33" customFormat="1" x14ac:dyDescent="0.3">
      <c r="A91" s="30">
        <v>75</v>
      </c>
      <c r="B91" s="36" t="s">
        <v>114</v>
      </c>
      <c r="C91" s="34" t="s">
        <v>6</v>
      </c>
      <c r="D91" s="39">
        <v>8500</v>
      </c>
      <c r="E91" s="39">
        <v>0</v>
      </c>
      <c r="F91" s="39">
        <v>0</v>
      </c>
      <c r="G91" s="39">
        <v>375</v>
      </c>
      <c r="H91" s="19">
        <v>0</v>
      </c>
      <c r="I91" s="19">
        <v>0</v>
      </c>
      <c r="J91" s="19">
        <v>0</v>
      </c>
      <c r="K91" s="35">
        <f t="shared" si="2"/>
        <v>8875</v>
      </c>
      <c r="L91" s="5">
        <v>250</v>
      </c>
      <c r="M91" s="28">
        <f t="shared" si="3"/>
        <v>9125</v>
      </c>
      <c r="O91" s="74"/>
    </row>
    <row r="92" spans="1:15" s="33" customFormat="1" ht="33.75" customHeight="1" x14ac:dyDescent="0.3">
      <c r="A92" s="30">
        <v>76</v>
      </c>
      <c r="B92" s="36" t="s">
        <v>85</v>
      </c>
      <c r="C92" s="34" t="s">
        <v>188</v>
      </c>
      <c r="D92" s="39">
        <v>10000</v>
      </c>
      <c r="E92" s="39">
        <v>0</v>
      </c>
      <c r="F92" s="39">
        <v>0</v>
      </c>
      <c r="G92" s="39">
        <v>375</v>
      </c>
      <c r="H92" s="19">
        <v>0</v>
      </c>
      <c r="I92" s="19">
        <v>0</v>
      </c>
      <c r="J92" s="19">
        <v>0</v>
      </c>
      <c r="K92" s="35">
        <f t="shared" si="2"/>
        <v>10375</v>
      </c>
      <c r="L92" s="5">
        <v>250</v>
      </c>
      <c r="M92" s="28">
        <f t="shared" si="3"/>
        <v>10625</v>
      </c>
      <c r="O92" s="74"/>
    </row>
    <row r="93" spans="1:15" s="33" customFormat="1" x14ac:dyDescent="0.3">
      <c r="A93" s="30">
        <v>77</v>
      </c>
      <c r="B93" s="36" t="s">
        <v>60</v>
      </c>
      <c r="C93" s="34" t="s">
        <v>6</v>
      </c>
      <c r="D93" s="39">
        <v>8500</v>
      </c>
      <c r="E93" s="39">
        <v>0</v>
      </c>
      <c r="F93" s="39">
        <v>0</v>
      </c>
      <c r="G93" s="39">
        <v>375</v>
      </c>
      <c r="H93" s="19">
        <v>0</v>
      </c>
      <c r="I93" s="19">
        <v>0</v>
      </c>
      <c r="J93" s="19">
        <v>0</v>
      </c>
      <c r="K93" s="35">
        <f t="shared" si="2"/>
        <v>8875</v>
      </c>
      <c r="L93" s="5">
        <f>116.67+133.33</f>
        <v>250</v>
      </c>
      <c r="M93" s="28">
        <f t="shared" si="3"/>
        <v>9125</v>
      </c>
      <c r="O93" s="74"/>
    </row>
    <row r="94" spans="1:15" s="33" customFormat="1" x14ac:dyDescent="0.3">
      <c r="A94" s="30">
        <v>78</v>
      </c>
      <c r="B94" s="36" t="s">
        <v>31</v>
      </c>
      <c r="C94" s="34" t="s">
        <v>6</v>
      </c>
      <c r="D94" s="39">
        <v>0</v>
      </c>
      <c r="E94" s="39">
        <v>0</v>
      </c>
      <c r="F94" s="39">
        <v>0</v>
      </c>
      <c r="G94" s="39">
        <v>0</v>
      </c>
      <c r="H94" s="19">
        <v>0</v>
      </c>
      <c r="I94" s="19">
        <v>0</v>
      </c>
      <c r="J94" s="19">
        <v>0</v>
      </c>
      <c r="K94" s="35">
        <f t="shared" si="2"/>
        <v>0</v>
      </c>
      <c r="L94" s="5">
        <v>0</v>
      </c>
      <c r="M94" s="28">
        <f t="shared" si="3"/>
        <v>0</v>
      </c>
      <c r="O94" s="74"/>
    </row>
    <row r="95" spans="1:15" s="33" customFormat="1" x14ac:dyDescent="0.3">
      <c r="A95" s="30">
        <v>79</v>
      </c>
      <c r="B95" s="36" t="s">
        <v>31</v>
      </c>
      <c r="C95" s="34" t="s">
        <v>6</v>
      </c>
      <c r="D95" s="39">
        <v>0</v>
      </c>
      <c r="E95" s="39">
        <v>0</v>
      </c>
      <c r="F95" s="39">
        <v>0</v>
      </c>
      <c r="G95" s="39">
        <v>0</v>
      </c>
      <c r="H95" s="19">
        <v>0</v>
      </c>
      <c r="I95" s="19">
        <v>0</v>
      </c>
      <c r="J95" s="19">
        <v>0</v>
      </c>
      <c r="K95" s="35">
        <f t="shared" si="2"/>
        <v>0</v>
      </c>
      <c r="L95" s="5">
        <v>0</v>
      </c>
      <c r="M95" s="28">
        <f t="shared" si="3"/>
        <v>0</v>
      </c>
      <c r="O95" s="74"/>
    </row>
    <row r="96" spans="1:15" s="33" customFormat="1" ht="16.5" customHeight="1" x14ac:dyDescent="0.3">
      <c r="A96" s="30">
        <v>80</v>
      </c>
      <c r="B96" s="36" t="s">
        <v>31</v>
      </c>
      <c r="C96" s="34" t="s">
        <v>263</v>
      </c>
      <c r="D96" s="19">
        <v>0</v>
      </c>
      <c r="E96" s="39">
        <v>0</v>
      </c>
      <c r="F96" s="39">
        <v>0</v>
      </c>
      <c r="G96" s="19">
        <v>0</v>
      </c>
      <c r="H96" s="19">
        <v>0</v>
      </c>
      <c r="I96" s="19">
        <v>0</v>
      </c>
      <c r="J96" s="19">
        <v>0</v>
      </c>
      <c r="K96" s="35">
        <f t="shared" si="2"/>
        <v>0</v>
      </c>
      <c r="L96" s="19">
        <v>0</v>
      </c>
      <c r="M96" s="28">
        <f t="shared" si="3"/>
        <v>0</v>
      </c>
      <c r="O96" s="74"/>
    </row>
    <row r="97" spans="1:15" s="33" customFormat="1" ht="16.5" customHeight="1" x14ac:dyDescent="0.3">
      <c r="A97" s="30">
        <v>81</v>
      </c>
      <c r="B97" s="36" t="s">
        <v>61</v>
      </c>
      <c r="C97" s="39" t="s">
        <v>189</v>
      </c>
      <c r="D97" s="39">
        <v>7000</v>
      </c>
      <c r="E97" s="39">
        <v>0</v>
      </c>
      <c r="F97" s="39">
        <v>35</v>
      </c>
      <c r="G97" s="39">
        <v>0</v>
      </c>
      <c r="H97" s="19">
        <v>0</v>
      </c>
      <c r="I97" s="19">
        <v>0</v>
      </c>
      <c r="J97" s="19">
        <v>0</v>
      </c>
      <c r="K97" s="35">
        <f t="shared" si="2"/>
        <v>7035</v>
      </c>
      <c r="L97" s="5">
        <f>112.9+137.1</f>
        <v>250</v>
      </c>
      <c r="M97" s="28">
        <f t="shared" si="3"/>
        <v>7285</v>
      </c>
      <c r="O97" s="74"/>
    </row>
    <row r="98" spans="1:15" s="33" customFormat="1" ht="16.5" customHeight="1" x14ac:dyDescent="0.3">
      <c r="A98" s="30">
        <v>82</v>
      </c>
      <c r="B98" s="36" t="s">
        <v>31</v>
      </c>
      <c r="C98" s="34" t="s">
        <v>183</v>
      </c>
      <c r="D98" s="39">
        <v>0</v>
      </c>
      <c r="E98" s="39"/>
      <c r="F98" s="39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O98" s="74"/>
    </row>
    <row r="99" spans="1:15" s="33" customFormat="1" x14ac:dyDescent="0.3">
      <c r="A99" s="30">
        <v>83</v>
      </c>
      <c r="B99" s="36" t="s">
        <v>105</v>
      </c>
      <c r="C99" s="34" t="s">
        <v>97</v>
      </c>
      <c r="D99" s="95">
        <v>8500</v>
      </c>
      <c r="E99" s="64">
        <v>0</v>
      </c>
      <c r="F99" s="39">
        <v>0</v>
      </c>
      <c r="G99" s="102">
        <v>375</v>
      </c>
      <c r="H99" s="19">
        <v>0</v>
      </c>
      <c r="I99" s="19">
        <v>0</v>
      </c>
      <c r="J99" s="19">
        <v>0</v>
      </c>
      <c r="K99" s="35">
        <f t="shared" ref="K99:K109" si="4">D99+E99+F99+G99</f>
        <v>8875</v>
      </c>
      <c r="L99" s="5">
        <v>250</v>
      </c>
      <c r="M99" s="28">
        <f t="shared" si="3"/>
        <v>9125</v>
      </c>
      <c r="O99" s="74"/>
    </row>
    <row r="100" spans="1:15" s="33" customFormat="1" x14ac:dyDescent="0.3">
      <c r="A100" s="30">
        <v>84</v>
      </c>
      <c r="B100" s="36" t="s">
        <v>248</v>
      </c>
      <c r="C100" s="34" t="s">
        <v>165</v>
      </c>
      <c r="D100" s="39">
        <v>14000</v>
      </c>
      <c r="E100" s="39">
        <v>0</v>
      </c>
      <c r="F100" s="39">
        <v>0</v>
      </c>
      <c r="G100" s="35">
        <v>375</v>
      </c>
      <c r="H100" s="19">
        <v>0</v>
      </c>
      <c r="I100" s="19">
        <v>0</v>
      </c>
      <c r="J100" s="19">
        <v>0</v>
      </c>
      <c r="K100" s="35">
        <f t="shared" si="4"/>
        <v>14375</v>
      </c>
      <c r="L100" s="5">
        <v>250</v>
      </c>
      <c r="M100" s="28">
        <f t="shared" si="3"/>
        <v>14625</v>
      </c>
      <c r="O100" s="74"/>
    </row>
    <row r="101" spans="1:15" s="33" customFormat="1" x14ac:dyDescent="0.3">
      <c r="A101" s="30">
        <v>85</v>
      </c>
      <c r="B101" s="36" t="s">
        <v>256</v>
      </c>
      <c r="C101" s="34" t="s">
        <v>134</v>
      </c>
      <c r="D101" s="39">
        <v>1700</v>
      </c>
      <c r="E101" s="39">
        <v>0</v>
      </c>
      <c r="F101" s="39">
        <v>0</v>
      </c>
      <c r="G101" s="5">
        <v>75</v>
      </c>
      <c r="H101" s="19">
        <v>0</v>
      </c>
      <c r="I101" s="19">
        <v>0</v>
      </c>
      <c r="J101" s="19">
        <v>0</v>
      </c>
      <c r="K101" s="35">
        <f t="shared" si="4"/>
        <v>1775</v>
      </c>
      <c r="L101" s="5">
        <v>50</v>
      </c>
      <c r="M101" s="28">
        <f t="shared" si="3"/>
        <v>1825</v>
      </c>
      <c r="O101" s="74"/>
    </row>
    <row r="102" spans="1:15" s="33" customFormat="1" x14ac:dyDescent="0.3">
      <c r="A102" s="30">
        <v>86</v>
      </c>
      <c r="B102" s="36" t="s">
        <v>31</v>
      </c>
      <c r="C102" s="34" t="s">
        <v>134</v>
      </c>
      <c r="D102" s="39">
        <v>0</v>
      </c>
      <c r="E102" s="39">
        <v>0</v>
      </c>
      <c r="F102" s="39">
        <v>0</v>
      </c>
      <c r="G102" s="5">
        <v>0</v>
      </c>
      <c r="H102" s="19">
        <v>0</v>
      </c>
      <c r="I102" s="19">
        <v>0</v>
      </c>
      <c r="J102" s="19">
        <v>0</v>
      </c>
      <c r="K102" s="35">
        <v>0</v>
      </c>
      <c r="L102" s="5">
        <v>0</v>
      </c>
      <c r="M102" s="28">
        <v>0</v>
      </c>
      <c r="O102" s="74"/>
    </row>
    <row r="103" spans="1:15" s="33" customFormat="1" x14ac:dyDescent="0.3">
      <c r="A103" s="30">
        <v>87</v>
      </c>
      <c r="B103" s="36" t="s">
        <v>255</v>
      </c>
      <c r="C103" s="34" t="s">
        <v>193</v>
      </c>
      <c r="D103" s="39">
        <v>5500</v>
      </c>
      <c r="E103" s="39">
        <v>0</v>
      </c>
      <c r="F103" s="39">
        <v>0</v>
      </c>
      <c r="G103" s="19">
        <v>0</v>
      </c>
      <c r="H103" s="19">
        <v>0</v>
      </c>
      <c r="I103" s="19">
        <v>0</v>
      </c>
      <c r="J103" s="19">
        <v>0</v>
      </c>
      <c r="K103" s="35">
        <f t="shared" si="4"/>
        <v>5500</v>
      </c>
      <c r="L103" s="5">
        <v>250</v>
      </c>
      <c r="M103" s="28">
        <f t="shared" si="3"/>
        <v>5750</v>
      </c>
      <c r="O103" s="74"/>
    </row>
    <row r="104" spans="1:15" s="33" customFormat="1" x14ac:dyDescent="0.3">
      <c r="A104" s="30">
        <v>88</v>
      </c>
      <c r="B104" s="36" t="s">
        <v>62</v>
      </c>
      <c r="C104" s="34" t="s">
        <v>7</v>
      </c>
      <c r="D104" s="39">
        <v>4000</v>
      </c>
      <c r="E104" s="39">
        <v>250</v>
      </c>
      <c r="F104" s="103">
        <f>12.9+37.1</f>
        <v>50</v>
      </c>
      <c r="G104" s="35">
        <v>0</v>
      </c>
      <c r="H104" s="19">
        <v>0</v>
      </c>
      <c r="I104" s="19">
        <v>0</v>
      </c>
      <c r="J104" s="19">
        <v>0</v>
      </c>
      <c r="K104" s="35">
        <f t="shared" si="4"/>
        <v>4300</v>
      </c>
      <c r="L104" s="5">
        <f>64.52+185.48</f>
        <v>250</v>
      </c>
      <c r="M104" s="28">
        <f t="shared" si="3"/>
        <v>4550</v>
      </c>
      <c r="O104" s="74"/>
    </row>
    <row r="105" spans="1:15" s="33" customFormat="1" x14ac:dyDescent="0.3">
      <c r="A105" s="30">
        <v>89</v>
      </c>
      <c r="B105" s="36" t="s">
        <v>201</v>
      </c>
      <c r="C105" s="43" t="s">
        <v>129</v>
      </c>
      <c r="D105" s="39">
        <v>10000</v>
      </c>
      <c r="E105" s="39">
        <v>0</v>
      </c>
      <c r="F105" s="104">
        <v>0</v>
      </c>
      <c r="G105" s="35">
        <v>375</v>
      </c>
      <c r="H105" s="19">
        <v>0</v>
      </c>
      <c r="I105" s="19">
        <v>0</v>
      </c>
      <c r="J105" s="19">
        <v>0</v>
      </c>
      <c r="K105" s="35">
        <f t="shared" si="4"/>
        <v>10375</v>
      </c>
      <c r="L105" s="5">
        <v>250</v>
      </c>
      <c r="M105" s="28">
        <f t="shared" si="3"/>
        <v>10625</v>
      </c>
      <c r="O105" s="74"/>
    </row>
    <row r="106" spans="1:15" s="33" customFormat="1" x14ac:dyDescent="0.3">
      <c r="A106" s="30">
        <v>90</v>
      </c>
      <c r="B106" s="36" t="s">
        <v>205</v>
      </c>
      <c r="C106" s="43" t="s">
        <v>166</v>
      </c>
      <c r="D106" s="39">
        <v>6500</v>
      </c>
      <c r="E106" s="59">
        <v>0</v>
      </c>
      <c r="F106" s="39">
        <v>0</v>
      </c>
      <c r="G106" s="35">
        <v>0</v>
      </c>
      <c r="H106" s="19">
        <v>0</v>
      </c>
      <c r="I106" s="19">
        <v>0</v>
      </c>
      <c r="J106" s="19">
        <v>0</v>
      </c>
      <c r="K106" s="35">
        <f t="shared" si="4"/>
        <v>6500</v>
      </c>
      <c r="L106" s="5">
        <v>250</v>
      </c>
      <c r="M106" s="28">
        <f t="shared" si="3"/>
        <v>6750</v>
      </c>
      <c r="O106" s="74"/>
    </row>
    <row r="107" spans="1:15" s="33" customFormat="1" x14ac:dyDescent="0.3">
      <c r="A107" s="30">
        <v>91</v>
      </c>
      <c r="B107" s="36" t="s">
        <v>131</v>
      </c>
      <c r="C107" s="43" t="s">
        <v>166</v>
      </c>
      <c r="D107" s="39">
        <v>6500</v>
      </c>
      <c r="E107" s="39">
        <v>500</v>
      </c>
      <c r="F107" s="5">
        <v>0</v>
      </c>
      <c r="G107" s="35">
        <v>0</v>
      </c>
      <c r="H107" s="19">
        <v>0</v>
      </c>
      <c r="I107" s="19">
        <v>0</v>
      </c>
      <c r="J107" s="19">
        <v>0</v>
      </c>
      <c r="K107" s="35">
        <f t="shared" si="4"/>
        <v>7000</v>
      </c>
      <c r="L107" s="5">
        <v>250</v>
      </c>
      <c r="M107" s="28">
        <f t="shared" si="3"/>
        <v>7250</v>
      </c>
      <c r="O107" s="74"/>
    </row>
    <row r="108" spans="1:15" s="33" customFormat="1" x14ac:dyDescent="0.3">
      <c r="A108" s="30">
        <v>92</v>
      </c>
      <c r="B108" s="36" t="s">
        <v>79</v>
      </c>
      <c r="C108" s="34" t="s">
        <v>177</v>
      </c>
      <c r="D108" s="39">
        <v>6500</v>
      </c>
      <c r="E108" s="39">
        <v>0</v>
      </c>
      <c r="F108" s="5">
        <v>0</v>
      </c>
      <c r="G108" s="35">
        <v>0</v>
      </c>
      <c r="H108" s="19">
        <v>0</v>
      </c>
      <c r="I108" s="19">
        <v>0</v>
      </c>
      <c r="J108" s="19">
        <v>0</v>
      </c>
      <c r="K108" s="35">
        <f t="shared" si="4"/>
        <v>6500</v>
      </c>
      <c r="L108" s="5">
        <v>250</v>
      </c>
      <c r="M108" s="28">
        <f t="shared" si="3"/>
        <v>6750</v>
      </c>
      <c r="N108" s="17"/>
      <c r="O108" s="53"/>
    </row>
    <row r="109" spans="1:15" s="33" customFormat="1" x14ac:dyDescent="0.3">
      <c r="A109" s="30">
        <v>93</v>
      </c>
      <c r="B109" s="36" t="s">
        <v>31</v>
      </c>
      <c r="C109" s="34" t="s">
        <v>132</v>
      </c>
      <c r="D109" s="39">
        <v>0</v>
      </c>
      <c r="E109" s="39">
        <v>0</v>
      </c>
      <c r="F109" s="5"/>
      <c r="G109" s="35"/>
      <c r="H109" s="19"/>
      <c r="I109" s="19">
        <v>0</v>
      </c>
      <c r="J109" s="19">
        <v>0</v>
      </c>
      <c r="K109" s="35">
        <f t="shared" si="4"/>
        <v>0</v>
      </c>
      <c r="L109" s="5">
        <v>0</v>
      </c>
      <c r="M109" s="28">
        <f t="shared" si="3"/>
        <v>0</v>
      </c>
      <c r="O109" s="74"/>
    </row>
    <row r="110" spans="1:15" s="33" customFormat="1" x14ac:dyDescent="0.3">
      <c r="A110" s="30">
        <v>94</v>
      </c>
      <c r="B110" s="36" t="s">
        <v>112</v>
      </c>
      <c r="C110" s="34" t="s">
        <v>8</v>
      </c>
      <c r="D110" s="39">
        <v>4500</v>
      </c>
      <c r="E110" s="39">
        <v>0</v>
      </c>
      <c r="F110" s="5">
        <v>0</v>
      </c>
      <c r="G110" s="35">
        <v>0</v>
      </c>
      <c r="H110" s="19">
        <v>0</v>
      </c>
      <c r="I110" s="19">
        <v>0</v>
      </c>
      <c r="J110" s="19">
        <v>0</v>
      </c>
      <c r="K110" s="35">
        <f>D110+E110+F110+G110+H110</f>
        <v>4500</v>
      </c>
      <c r="L110" s="5">
        <v>250</v>
      </c>
      <c r="M110" s="28">
        <f t="shared" ref="M110:M137" si="5">K110+L110</f>
        <v>4750</v>
      </c>
      <c r="O110" s="74"/>
    </row>
    <row r="111" spans="1:15" s="33" customFormat="1" x14ac:dyDescent="0.3">
      <c r="A111" s="30">
        <v>95</v>
      </c>
      <c r="B111" s="36" t="s">
        <v>113</v>
      </c>
      <c r="C111" s="40" t="s">
        <v>8</v>
      </c>
      <c r="D111" s="39">
        <v>4500</v>
      </c>
      <c r="E111" s="39">
        <v>0</v>
      </c>
      <c r="F111" s="39">
        <v>0</v>
      </c>
      <c r="G111" s="35">
        <v>0</v>
      </c>
      <c r="H111" s="35">
        <v>0</v>
      </c>
      <c r="I111" s="19">
        <v>0</v>
      </c>
      <c r="J111" s="19">
        <v>0</v>
      </c>
      <c r="K111" s="35">
        <f>D111+E111+F111+G111+H111</f>
        <v>4500</v>
      </c>
      <c r="L111" s="5">
        <v>250</v>
      </c>
      <c r="M111" s="28">
        <f t="shared" si="5"/>
        <v>4750</v>
      </c>
      <c r="O111" s="74"/>
    </row>
    <row r="112" spans="1:15" s="33" customFormat="1" x14ac:dyDescent="0.3">
      <c r="A112" s="30">
        <v>96</v>
      </c>
      <c r="B112" s="36" t="s">
        <v>116</v>
      </c>
      <c r="C112" s="34" t="s">
        <v>8</v>
      </c>
      <c r="D112" s="39">
        <v>4500</v>
      </c>
      <c r="E112" s="39">
        <v>0</v>
      </c>
      <c r="F112" s="5">
        <v>0</v>
      </c>
      <c r="G112" s="35">
        <v>0</v>
      </c>
      <c r="H112" s="19">
        <v>0</v>
      </c>
      <c r="I112" s="19">
        <v>0</v>
      </c>
      <c r="J112" s="19">
        <v>0</v>
      </c>
      <c r="K112" s="35">
        <f t="shared" ref="K112:K137" si="6">D112+E112+F112+G112</f>
        <v>4500</v>
      </c>
      <c r="L112" s="5">
        <v>250</v>
      </c>
      <c r="M112" s="28">
        <f t="shared" si="5"/>
        <v>4750</v>
      </c>
      <c r="O112" s="74"/>
    </row>
    <row r="113" spans="1:15" s="33" customFormat="1" x14ac:dyDescent="0.3">
      <c r="A113" s="30">
        <v>97</v>
      </c>
      <c r="B113" s="36" t="s">
        <v>208</v>
      </c>
      <c r="C113" s="34" t="s">
        <v>8</v>
      </c>
      <c r="D113" s="39">
        <v>4000</v>
      </c>
      <c r="E113" s="39">
        <v>500</v>
      </c>
      <c r="F113" s="39">
        <v>35</v>
      </c>
      <c r="G113" s="35">
        <v>0</v>
      </c>
      <c r="H113" s="19">
        <v>0</v>
      </c>
      <c r="I113" s="19">
        <v>0</v>
      </c>
      <c r="J113" s="19">
        <v>0</v>
      </c>
      <c r="K113" s="35">
        <f t="shared" si="6"/>
        <v>4535</v>
      </c>
      <c r="L113" s="19">
        <v>250</v>
      </c>
      <c r="M113" s="28">
        <f t="shared" si="5"/>
        <v>4785</v>
      </c>
      <c r="O113" s="74"/>
    </row>
    <row r="114" spans="1:15" s="33" customFormat="1" x14ac:dyDescent="0.3">
      <c r="A114" s="30">
        <v>98</v>
      </c>
      <c r="B114" s="36" t="s">
        <v>83</v>
      </c>
      <c r="C114" s="34" t="s">
        <v>9</v>
      </c>
      <c r="D114" s="39">
        <v>4000</v>
      </c>
      <c r="E114" s="60">
        <v>0</v>
      </c>
      <c r="F114" s="39">
        <v>0</v>
      </c>
      <c r="G114" s="35">
        <v>0</v>
      </c>
      <c r="H114" s="19">
        <v>0</v>
      </c>
      <c r="I114" s="19">
        <v>0</v>
      </c>
      <c r="J114" s="19">
        <v>0</v>
      </c>
      <c r="K114" s="35">
        <f t="shared" si="6"/>
        <v>4000</v>
      </c>
      <c r="L114" s="5">
        <v>250</v>
      </c>
      <c r="M114" s="28">
        <f t="shared" si="5"/>
        <v>4250</v>
      </c>
      <c r="O114" s="74"/>
    </row>
    <row r="115" spans="1:15" s="33" customFormat="1" ht="16.5" customHeight="1" x14ac:dyDescent="0.3">
      <c r="A115" s="30">
        <v>99</v>
      </c>
      <c r="B115" s="36" t="s">
        <v>106</v>
      </c>
      <c r="C115" s="34" t="s">
        <v>168</v>
      </c>
      <c r="D115" s="19">
        <v>7000</v>
      </c>
      <c r="E115" s="39">
        <v>500</v>
      </c>
      <c r="F115" s="39">
        <v>0</v>
      </c>
      <c r="G115" s="35">
        <v>0</v>
      </c>
      <c r="H115" s="19">
        <v>0</v>
      </c>
      <c r="I115" s="19">
        <v>0</v>
      </c>
      <c r="J115" s="19">
        <v>0</v>
      </c>
      <c r="K115" s="35">
        <f t="shared" si="6"/>
        <v>7500</v>
      </c>
      <c r="L115" s="19">
        <v>250</v>
      </c>
      <c r="M115" s="28">
        <f t="shared" si="5"/>
        <v>7750</v>
      </c>
      <c r="O115" s="74"/>
    </row>
    <row r="116" spans="1:15" s="33" customFormat="1" ht="16.5" customHeight="1" x14ac:dyDescent="0.3">
      <c r="A116" s="30">
        <v>100</v>
      </c>
      <c r="B116" s="36" t="s">
        <v>63</v>
      </c>
      <c r="C116" s="34" t="s">
        <v>91</v>
      </c>
      <c r="D116" s="39">
        <f>43.01+3870.97</f>
        <v>3913.98</v>
      </c>
      <c r="E116" s="59">
        <v>0</v>
      </c>
      <c r="F116" s="39">
        <f>1.13+33.87</f>
        <v>35</v>
      </c>
      <c r="G116" s="35">
        <v>0</v>
      </c>
      <c r="H116" s="19">
        <v>0</v>
      </c>
      <c r="I116" s="19">
        <v>0</v>
      </c>
      <c r="J116" s="19">
        <v>0</v>
      </c>
      <c r="K116" s="35">
        <f t="shared" si="6"/>
        <v>3948.98</v>
      </c>
      <c r="L116" s="5">
        <f>8.06+241.94</f>
        <v>250</v>
      </c>
      <c r="M116" s="28">
        <f t="shared" si="5"/>
        <v>4198.9799999999996</v>
      </c>
      <c r="O116" s="74"/>
    </row>
    <row r="117" spans="1:15" s="33" customFormat="1" ht="16.5" customHeight="1" x14ac:dyDescent="0.3">
      <c r="A117" s="30">
        <v>101</v>
      </c>
      <c r="B117" s="36" t="s">
        <v>118</v>
      </c>
      <c r="C117" s="34" t="s">
        <v>91</v>
      </c>
      <c r="D117" s="39">
        <v>4000</v>
      </c>
      <c r="E117" s="59">
        <v>0</v>
      </c>
      <c r="F117" s="39">
        <v>0</v>
      </c>
      <c r="G117" s="35">
        <v>0</v>
      </c>
      <c r="H117" s="19">
        <v>0</v>
      </c>
      <c r="I117" s="19">
        <v>0</v>
      </c>
      <c r="J117" s="19">
        <v>0</v>
      </c>
      <c r="K117" s="35">
        <f t="shared" si="6"/>
        <v>4000</v>
      </c>
      <c r="L117" s="5">
        <f>241.94+8.06</f>
        <v>250</v>
      </c>
      <c r="M117" s="28">
        <f t="shared" si="5"/>
        <v>4250</v>
      </c>
      <c r="O117" s="74"/>
    </row>
    <row r="118" spans="1:15" s="33" customFormat="1" ht="16.5" customHeight="1" x14ac:dyDescent="0.3">
      <c r="A118" s="30">
        <v>102</v>
      </c>
      <c r="B118" s="36" t="s">
        <v>209</v>
      </c>
      <c r="C118" s="34" t="s">
        <v>91</v>
      </c>
      <c r="D118" s="39">
        <v>4000</v>
      </c>
      <c r="E118" s="59">
        <v>0</v>
      </c>
      <c r="F118" s="39">
        <v>0</v>
      </c>
      <c r="G118" s="35">
        <v>0</v>
      </c>
      <c r="H118" s="19">
        <v>0</v>
      </c>
      <c r="I118" s="19">
        <v>0</v>
      </c>
      <c r="J118" s="19">
        <v>0</v>
      </c>
      <c r="K118" s="35">
        <f t="shared" si="6"/>
        <v>4000</v>
      </c>
      <c r="L118" s="5">
        <v>250</v>
      </c>
      <c r="M118" s="28">
        <f t="shared" si="5"/>
        <v>4250</v>
      </c>
      <c r="O118" s="74"/>
    </row>
    <row r="119" spans="1:15" s="33" customFormat="1" ht="16.5" customHeight="1" x14ac:dyDescent="0.3">
      <c r="A119" s="30">
        <v>103</v>
      </c>
      <c r="B119" s="36" t="s">
        <v>120</v>
      </c>
      <c r="C119" s="34" t="s">
        <v>8</v>
      </c>
      <c r="D119" s="39">
        <v>4500</v>
      </c>
      <c r="E119" s="59">
        <v>0</v>
      </c>
      <c r="F119" s="39">
        <v>0</v>
      </c>
      <c r="G119" s="35">
        <v>0</v>
      </c>
      <c r="H119" s="19">
        <v>0</v>
      </c>
      <c r="I119" s="19">
        <v>0</v>
      </c>
      <c r="J119" s="19">
        <v>0</v>
      </c>
      <c r="K119" s="35">
        <f t="shared" si="6"/>
        <v>4500</v>
      </c>
      <c r="L119" s="5">
        <v>250</v>
      </c>
      <c r="M119" s="28">
        <f t="shared" si="5"/>
        <v>4750</v>
      </c>
      <c r="O119" s="74"/>
    </row>
    <row r="120" spans="1:15" s="33" customFormat="1" x14ac:dyDescent="0.3">
      <c r="A120" s="30">
        <v>104</v>
      </c>
      <c r="B120" s="36" t="s">
        <v>240</v>
      </c>
      <c r="C120" s="34" t="s">
        <v>3</v>
      </c>
      <c r="D120" s="39">
        <v>4000</v>
      </c>
      <c r="E120" s="59">
        <v>0</v>
      </c>
      <c r="F120" s="39">
        <v>0</v>
      </c>
      <c r="G120" s="35">
        <v>0</v>
      </c>
      <c r="H120" s="19">
        <v>0</v>
      </c>
      <c r="I120" s="19">
        <v>0</v>
      </c>
      <c r="J120" s="19">
        <v>0</v>
      </c>
      <c r="K120" s="35">
        <f t="shared" si="6"/>
        <v>4000</v>
      </c>
      <c r="L120" s="5">
        <v>250</v>
      </c>
      <c r="M120" s="28">
        <f t="shared" si="5"/>
        <v>4250</v>
      </c>
      <c r="O120" s="74"/>
    </row>
    <row r="121" spans="1:15" s="33" customFormat="1" x14ac:dyDescent="0.3">
      <c r="A121" s="30">
        <v>105</v>
      </c>
      <c r="B121" s="36" t="s">
        <v>64</v>
      </c>
      <c r="C121" s="34" t="s">
        <v>3</v>
      </c>
      <c r="D121" s="39">
        <v>4000</v>
      </c>
      <c r="E121" s="39">
        <v>0</v>
      </c>
      <c r="F121" s="39">
        <v>35</v>
      </c>
      <c r="G121" s="35">
        <v>0</v>
      </c>
      <c r="H121" s="19">
        <v>0</v>
      </c>
      <c r="I121" s="19">
        <v>0</v>
      </c>
      <c r="J121" s="19">
        <v>0</v>
      </c>
      <c r="K121" s="35">
        <f t="shared" si="6"/>
        <v>4035</v>
      </c>
      <c r="L121" s="5">
        <v>250</v>
      </c>
      <c r="M121" s="28">
        <f t="shared" si="5"/>
        <v>4285</v>
      </c>
      <c r="O121" s="74"/>
    </row>
    <row r="122" spans="1:15" s="33" customFormat="1" ht="33" x14ac:dyDescent="0.3">
      <c r="A122" s="30">
        <v>106</v>
      </c>
      <c r="B122" s="36" t="s">
        <v>119</v>
      </c>
      <c r="C122" s="34" t="s">
        <v>3</v>
      </c>
      <c r="D122" s="39">
        <f>2193.55+172.04+1290.32</f>
        <v>3655.91</v>
      </c>
      <c r="E122" s="39">
        <v>0</v>
      </c>
      <c r="F122" s="39">
        <v>0</v>
      </c>
      <c r="G122" s="35">
        <v>0</v>
      </c>
      <c r="H122" s="19">
        <v>0</v>
      </c>
      <c r="I122" s="19">
        <v>0</v>
      </c>
      <c r="J122" s="19">
        <v>0</v>
      </c>
      <c r="K122" s="35">
        <f t="shared" si="6"/>
        <v>3655.91</v>
      </c>
      <c r="L122" s="5">
        <v>250</v>
      </c>
      <c r="M122" s="28">
        <f t="shared" si="5"/>
        <v>3905.91</v>
      </c>
      <c r="O122" s="74"/>
    </row>
    <row r="123" spans="1:15" s="33" customFormat="1" x14ac:dyDescent="0.3">
      <c r="A123" s="30">
        <v>107</v>
      </c>
      <c r="B123" s="36" t="s">
        <v>287</v>
      </c>
      <c r="C123" s="34" t="s">
        <v>176</v>
      </c>
      <c r="D123" s="39">
        <v>5500</v>
      </c>
      <c r="E123" s="39">
        <v>0</v>
      </c>
      <c r="F123" s="39">
        <v>0</v>
      </c>
      <c r="G123" s="35">
        <v>0</v>
      </c>
      <c r="H123" s="19">
        <v>0</v>
      </c>
      <c r="I123" s="19">
        <v>0</v>
      </c>
      <c r="J123" s="19">
        <v>0</v>
      </c>
      <c r="K123" s="35">
        <f t="shared" si="6"/>
        <v>5500</v>
      </c>
      <c r="L123" s="5">
        <v>250</v>
      </c>
      <c r="M123" s="28">
        <f t="shared" si="5"/>
        <v>5750</v>
      </c>
      <c r="O123" s="74"/>
    </row>
    <row r="124" spans="1:15" s="33" customFormat="1" x14ac:dyDescent="0.3">
      <c r="A124" s="30">
        <v>108</v>
      </c>
      <c r="B124" s="33" t="s">
        <v>199</v>
      </c>
      <c r="C124" s="34" t="s">
        <v>166</v>
      </c>
      <c r="D124" s="39">
        <v>6500</v>
      </c>
      <c r="E124" s="39">
        <v>0</v>
      </c>
      <c r="F124" s="39">
        <v>0</v>
      </c>
      <c r="G124" s="35">
        <v>0</v>
      </c>
      <c r="H124" s="19">
        <v>0</v>
      </c>
      <c r="I124" s="19">
        <v>0</v>
      </c>
      <c r="J124" s="19">
        <v>0</v>
      </c>
      <c r="K124" s="35">
        <f t="shared" si="6"/>
        <v>6500</v>
      </c>
      <c r="L124" s="5">
        <v>250</v>
      </c>
      <c r="M124" s="28">
        <f t="shared" si="5"/>
        <v>6750</v>
      </c>
      <c r="O124" s="74"/>
    </row>
    <row r="125" spans="1:15" s="33" customFormat="1" x14ac:dyDescent="0.3">
      <c r="A125" s="30">
        <v>109</v>
      </c>
      <c r="B125" s="36" t="s">
        <v>41</v>
      </c>
      <c r="C125" s="34" t="s">
        <v>136</v>
      </c>
      <c r="D125" s="39">
        <v>7000</v>
      </c>
      <c r="E125" s="39">
        <v>0</v>
      </c>
      <c r="F125" s="39">
        <v>35</v>
      </c>
      <c r="G125" s="35">
        <v>0</v>
      </c>
      <c r="H125" s="19">
        <v>0</v>
      </c>
      <c r="I125" s="19">
        <v>0</v>
      </c>
      <c r="J125" s="19">
        <v>0</v>
      </c>
      <c r="K125" s="35">
        <f t="shared" si="6"/>
        <v>7035</v>
      </c>
      <c r="L125" s="5">
        <v>250</v>
      </c>
      <c r="M125" s="28">
        <f t="shared" si="5"/>
        <v>7285</v>
      </c>
      <c r="O125" s="74"/>
    </row>
    <row r="126" spans="1:15" s="33" customFormat="1" x14ac:dyDescent="0.3">
      <c r="A126" s="30">
        <v>110</v>
      </c>
      <c r="B126" s="36" t="s">
        <v>218</v>
      </c>
      <c r="C126" s="34" t="s">
        <v>174</v>
      </c>
      <c r="D126" s="39">
        <v>5500</v>
      </c>
      <c r="E126" s="39">
        <v>0</v>
      </c>
      <c r="F126" s="39">
        <v>0</v>
      </c>
      <c r="G126" s="35">
        <v>0</v>
      </c>
      <c r="H126" s="19">
        <v>0</v>
      </c>
      <c r="I126" s="19">
        <v>0</v>
      </c>
      <c r="J126" s="19">
        <v>0</v>
      </c>
      <c r="K126" s="35">
        <f t="shared" si="6"/>
        <v>5500</v>
      </c>
      <c r="L126" s="5">
        <v>250</v>
      </c>
      <c r="M126" s="28">
        <f t="shared" si="5"/>
        <v>5750</v>
      </c>
      <c r="O126" s="74"/>
    </row>
    <row r="127" spans="1:15" s="33" customFormat="1" x14ac:dyDescent="0.3">
      <c r="A127" s="30">
        <v>111</v>
      </c>
      <c r="B127" s="33" t="s">
        <v>82</v>
      </c>
      <c r="C127" s="34" t="s">
        <v>197</v>
      </c>
      <c r="D127" s="39">
        <v>6500</v>
      </c>
      <c r="E127" s="39">
        <v>0</v>
      </c>
      <c r="F127" s="39">
        <v>0</v>
      </c>
      <c r="G127" s="35">
        <v>0</v>
      </c>
      <c r="H127" s="19">
        <v>0</v>
      </c>
      <c r="I127" s="19">
        <v>0</v>
      </c>
      <c r="J127" s="19">
        <v>0</v>
      </c>
      <c r="K127" s="35">
        <f t="shared" si="6"/>
        <v>6500</v>
      </c>
      <c r="L127" s="5">
        <v>250</v>
      </c>
      <c r="M127" s="28">
        <f t="shared" si="5"/>
        <v>6750</v>
      </c>
      <c r="O127" s="74"/>
    </row>
    <row r="128" spans="1:15" s="33" customFormat="1" x14ac:dyDescent="0.3">
      <c r="A128" s="30">
        <v>112</v>
      </c>
      <c r="B128" s="36" t="s">
        <v>65</v>
      </c>
      <c r="C128" s="34" t="s">
        <v>135</v>
      </c>
      <c r="D128" s="39">
        <v>7000</v>
      </c>
      <c r="E128" s="39">
        <v>500</v>
      </c>
      <c r="F128" s="39">
        <v>35</v>
      </c>
      <c r="G128" s="35">
        <v>0</v>
      </c>
      <c r="H128" s="19">
        <v>0</v>
      </c>
      <c r="I128" s="19">
        <v>0</v>
      </c>
      <c r="J128" s="19">
        <v>0</v>
      </c>
      <c r="K128" s="35">
        <f t="shared" si="6"/>
        <v>7535</v>
      </c>
      <c r="L128" s="5">
        <v>250</v>
      </c>
      <c r="M128" s="28">
        <f t="shared" si="5"/>
        <v>7785</v>
      </c>
      <c r="O128" s="74"/>
    </row>
    <row r="129" spans="1:15" s="33" customFormat="1" x14ac:dyDescent="0.3">
      <c r="A129" s="30">
        <v>113</v>
      </c>
      <c r="B129" s="36" t="s">
        <v>66</v>
      </c>
      <c r="C129" s="34" t="s">
        <v>179</v>
      </c>
      <c r="D129" s="39">
        <v>6500</v>
      </c>
      <c r="E129" s="39">
        <v>0</v>
      </c>
      <c r="F129" s="59">
        <v>35</v>
      </c>
      <c r="G129" s="35">
        <v>0</v>
      </c>
      <c r="H129" s="19">
        <v>0</v>
      </c>
      <c r="I129" s="19">
        <v>0</v>
      </c>
      <c r="J129" s="19">
        <v>0</v>
      </c>
      <c r="K129" s="35">
        <f t="shared" si="6"/>
        <v>6535</v>
      </c>
      <c r="L129" s="5">
        <v>250</v>
      </c>
      <c r="M129" s="28">
        <f t="shared" si="5"/>
        <v>6785</v>
      </c>
      <c r="O129" s="74"/>
    </row>
    <row r="130" spans="1:15" s="33" customFormat="1" x14ac:dyDescent="0.3">
      <c r="A130" s="30">
        <v>114</v>
      </c>
      <c r="B130" s="36" t="s">
        <v>67</v>
      </c>
      <c r="C130" s="29" t="s">
        <v>179</v>
      </c>
      <c r="D130" s="39">
        <v>6500</v>
      </c>
      <c r="E130" s="39">
        <v>0</v>
      </c>
      <c r="F130" s="39">
        <v>35</v>
      </c>
      <c r="G130" s="35">
        <v>0</v>
      </c>
      <c r="H130" s="19">
        <v>0</v>
      </c>
      <c r="I130" s="19">
        <v>0</v>
      </c>
      <c r="J130" s="19">
        <v>0</v>
      </c>
      <c r="K130" s="35">
        <f t="shared" si="6"/>
        <v>6535</v>
      </c>
      <c r="L130" s="5">
        <v>250</v>
      </c>
      <c r="M130" s="28">
        <f t="shared" si="5"/>
        <v>6785</v>
      </c>
      <c r="O130" s="74"/>
    </row>
    <row r="131" spans="1:15" s="33" customFormat="1" x14ac:dyDescent="0.3">
      <c r="A131" s="30">
        <v>115</v>
      </c>
      <c r="B131" s="36" t="s">
        <v>42</v>
      </c>
      <c r="C131" s="29" t="s">
        <v>86</v>
      </c>
      <c r="D131" s="39">
        <v>14000</v>
      </c>
      <c r="E131" s="39">
        <v>0</v>
      </c>
      <c r="F131" s="39">
        <v>0</v>
      </c>
      <c r="G131" s="44">
        <v>375</v>
      </c>
      <c r="H131" s="19">
        <v>0</v>
      </c>
      <c r="I131" s="19">
        <v>0</v>
      </c>
      <c r="J131" s="19">
        <v>0</v>
      </c>
      <c r="K131" s="35">
        <f t="shared" si="6"/>
        <v>14375</v>
      </c>
      <c r="L131" s="5">
        <v>250</v>
      </c>
      <c r="M131" s="28">
        <f t="shared" si="5"/>
        <v>14625</v>
      </c>
      <c r="O131" s="74"/>
    </row>
    <row r="132" spans="1:15" s="33" customFormat="1" ht="25.5" customHeight="1" x14ac:dyDescent="0.3">
      <c r="A132" s="30">
        <v>116</v>
      </c>
      <c r="B132" s="36" t="s">
        <v>257</v>
      </c>
      <c r="C132" s="29" t="s">
        <v>171</v>
      </c>
      <c r="D132" s="39">
        <v>8500</v>
      </c>
      <c r="E132" s="39">
        <v>0</v>
      </c>
      <c r="F132" s="39">
        <v>0</v>
      </c>
      <c r="G132" s="35">
        <v>375</v>
      </c>
      <c r="H132" s="19">
        <v>0</v>
      </c>
      <c r="I132" s="19">
        <v>0</v>
      </c>
      <c r="J132" s="19">
        <v>0</v>
      </c>
      <c r="K132" s="35">
        <f t="shared" si="6"/>
        <v>8875</v>
      </c>
      <c r="L132" s="5">
        <v>250</v>
      </c>
      <c r="M132" s="28">
        <f t="shared" si="5"/>
        <v>9125</v>
      </c>
      <c r="O132" s="74"/>
    </row>
    <row r="133" spans="1:15" s="33" customFormat="1" x14ac:dyDescent="0.3">
      <c r="A133" s="30">
        <v>117</v>
      </c>
      <c r="B133" s="36" t="s">
        <v>192</v>
      </c>
      <c r="C133" s="29" t="s">
        <v>191</v>
      </c>
      <c r="D133" s="45">
        <v>8500</v>
      </c>
      <c r="E133" s="39">
        <v>0</v>
      </c>
      <c r="F133" s="39">
        <v>0</v>
      </c>
      <c r="G133" s="35">
        <v>375</v>
      </c>
      <c r="H133" s="19">
        <v>0</v>
      </c>
      <c r="I133" s="19">
        <v>0</v>
      </c>
      <c r="J133" s="19">
        <v>0</v>
      </c>
      <c r="K133" s="35">
        <f t="shared" si="6"/>
        <v>8875</v>
      </c>
      <c r="L133" s="46">
        <v>250</v>
      </c>
      <c r="M133" s="28">
        <f t="shared" si="5"/>
        <v>9125</v>
      </c>
      <c r="O133" s="74"/>
    </row>
    <row r="134" spans="1:15" s="33" customFormat="1" x14ac:dyDescent="0.3">
      <c r="A134" s="30">
        <v>118</v>
      </c>
      <c r="B134" s="61" t="s">
        <v>258</v>
      </c>
      <c r="C134" s="29" t="s">
        <v>98</v>
      </c>
      <c r="D134" s="45">
        <v>5500</v>
      </c>
      <c r="E134" s="39">
        <v>0</v>
      </c>
      <c r="F134" s="39">
        <v>0</v>
      </c>
      <c r="G134" s="32">
        <v>0</v>
      </c>
      <c r="H134" s="19">
        <v>0</v>
      </c>
      <c r="I134" s="19">
        <v>0</v>
      </c>
      <c r="J134" s="19">
        <v>0</v>
      </c>
      <c r="K134" s="35">
        <f t="shared" si="6"/>
        <v>5500</v>
      </c>
      <c r="L134" s="46">
        <v>250</v>
      </c>
      <c r="M134" s="28">
        <f t="shared" si="5"/>
        <v>5750</v>
      </c>
      <c r="O134" s="74"/>
    </row>
    <row r="135" spans="1:15" s="33" customFormat="1" x14ac:dyDescent="0.3">
      <c r="A135" s="30">
        <v>119</v>
      </c>
      <c r="B135" s="36" t="s">
        <v>31</v>
      </c>
      <c r="C135" s="47" t="s">
        <v>99</v>
      </c>
      <c r="D135" s="39">
        <v>0</v>
      </c>
      <c r="E135" s="39"/>
      <c r="F135" s="39">
        <v>0</v>
      </c>
      <c r="G135" s="39">
        <v>0</v>
      </c>
      <c r="H135" s="19">
        <v>0</v>
      </c>
      <c r="I135" s="19">
        <v>0</v>
      </c>
      <c r="J135" s="19">
        <v>0</v>
      </c>
      <c r="K135" s="35">
        <f t="shared" si="6"/>
        <v>0</v>
      </c>
      <c r="L135" s="5">
        <v>0</v>
      </c>
      <c r="M135" s="28">
        <f t="shared" si="5"/>
        <v>0</v>
      </c>
      <c r="O135" s="74"/>
    </row>
    <row r="136" spans="1:15" s="33" customFormat="1" x14ac:dyDescent="0.3">
      <c r="A136" s="30">
        <v>120</v>
      </c>
      <c r="B136" s="36" t="s">
        <v>100</v>
      </c>
      <c r="C136" s="47" t="s">
        <v>182</v>
      </c>
      <c r="D136" s="39">
        <v>7000</v>
      </c>
      <c r="E136" s="39"/>
      <c r="F136" s="39"/>
      <c r="G136" s="39"/>
      <c r="H136" s="19"/>
      <c r="I136" s="19"/>
      <c r="J136" s="19"/>
      <c r="K136" s="35">
        <f t="shared" si="6"/>
        <v>7000</v>
      </c>
      <c r="L136" s="5">
        <v>250</v>
      </c>
      <c r="M136" s="28">
        <f t="shared" si="5"/>
        <v>7250</v>
      </c>
      <c r="O136" s="74"/>
    </row>
    <row r="137" spans="1:15" s="33" customFormat="1" x14ac:dyDescent="0.3">
      <c r="A137" s="30">
        <v>121</v>
      </c>
      <c r="B137" s="36" t="s">
        <v>200</v>
      </c>
      <c r="C137" s="47" t="s">
        <v>182</v>
      </c>
      <c r="D137" s="48">
        <v>6500</v>
      </c>
      <c r="E137" s="39">
        <v>0</v>
      </c>
      <c r="F137" s="39">
        <v>0</v>
      </c>
      <c r="G137" s="35">
        <v>0</v>
      </c>
      <c r="H137" s="19">
        <v>0</v>
      </c>
      <c r="I137" s="19">
        <v>0</v>
      </c>
      <c r="J137" s="19">
        <v>0</v>
      </c>
      <c r="K137" s="35">
        <f t="shared" si="6"/>
        <v>6500</v>
      </c>
      <c r="L137" s="5">
        <v>250</v>
      </c>
      <c r="M137" s="28">
        <f t="shared" si="5"/>
        <v>6750</v>
      </c>
      <c r="O137" s="74"/>
    </row>
    <row r="138" spans="1:15" x14ac:dyDescent="0.3">
      <c r="H138" s="19"/>
      <c r="I138" s="19"/>
      <c r="J138" s="19"/>
    </row>
    <row r="139" spans="1:15" ht="16.5" customHeight="1" x14ac:dyDescent="0.3">
      <c r="A139" s="118" t="s">
        <v>22</v>
      </c>
      <c r="B139" s="122"/>
      <c r="C139" s="109" t="s">
        <v>12</v>
      </c>
      <c r="D139" s="107" t="s">
        <v>23</v>
      </c>
      <c r="E139" s="120" t="s">
        <v>18</v>
      </c>
      <c r="F139" s="107" t="s">
        <v>19</v>
      </c>
      <c r="G139" s="107" t="s">
        <v>20</v>
      </c>
      <c r="H139" s="108"/>
      <c r="I139" s="108"/>
      <c r="J139" s="108"/>
      <c r="K139" s="107" t="s">
        <v>68</v>
      </c>
      <c r="L139" s="107" t="s">
        <v>299</v>
      </c>
      <c r="M139" s="109" t="s">
        <v>68</v>
      </c>
    </row>
    <row r="140" spans="1:15" x14ac:dyDescent="0.3">
      <c r="A140" s="119"/>
      <c r="B140" s="123"/>
      <c r="C140" s="110"/>
      <c r="D140" s="108"/>
      <c r="E140" s="121"/>
      <c r="F140" s="108"/>
      <c r="G140" s="108"/>
      <c r="H140" s="117"/>
      <c r="I140" s="117"/>
      <c r="J140" s="117"/>
      <c r="K140" s="108"/>
      <c r="L140" s="108"/>
      <c r="M140" s="110"/>
    </row>
    <row r="141" spans="1:15" s="33" customFormat="1" ht="33" x14ac:dyDescent="0.3">
      <c r="A141" s="30">
        <v>122</v>
      </c>
      <c r="B141" s="36" t="s">
        <v>247</v>
      </c>
      <c r="C141" s="1" t="s">
        <v>24</v>
      </c>
      <c r="D141" s="19">
        <v>5000</v>
      </c>
      <c r="E141" s="97">
        <v>0</v>
      </c>
      <c r="F141" s="98">
        <v>0</v>
      </c>
      <c r="G141" s="5">
        <v>0</v>
      </c>
      <c r="H141" s="5">
        <v>0</v>
      </c>
      <c r="I141" s="35">
        <v>0</v>
      </c>
      <c r="J141" s="35">
        <v>0</v>
      </c>
      <c r="K141" s="35">
        <f>D141+E141+F141+G141</f>
        <v>5000</v>
      </c>
      <c r="L141" s="19">
        <v>250</v>
      </c>
      <c r="M141" s="28">
        <f>D141+E141+F141+G141+L141</f>
        <v>5250</v>
      </c>
    </row>
    <row r="142" spans="1:15" x14ac:dyDescent="0.3">
      <c r="L142" s="27"/>
    </row>
    <row r="148" spans="3:6" x14ac:dyDescent="0.3">
      <c r="C148" s="26"/>
    </row>
    <row r="150" spans="3:6" x14ac:dyDescent="0.3">
      <c r="F150" s="25"/>
    </row>
  </sheetData>
  <autoFilter ref="B12:C137"/>
  <mergeCells count="28">
    <mergeCell ref="A1:M1"/>
    <mergeCell ref="A11:M11"/>
    <mergeCell ref="A31:A32"/>
    <mergeCell ref="B31:B32"/>
    <mergeCell ref="C31:C32"/>
    <mergeCell ref="D31:D32"/>
    <mergeCell ref="E31:E32"/>
    <mergeCell ref="F31:F32"/>
    <mergeCell ref="G31:G32"/>
    <mergeCell ref="H31:H32"/>
    <mergeCell ref="A139:A140"/>
    <mergeCell ref="C139:C140"/>
    <mergeCell ref="D139:D140"/>
    <mergeCell ref="E139:E140"/>
    <mergeCell ref="F139:F140"/>
    <mergeCell ref="B139:B140"/>
    <mergeCell ref="G139:G140"/>
    <mergeCell ref="K139:K140"/>
    <mergeCell ref="L139:L140"/>
    <mergeCell ref="M139:M140"/>
    <mergeCell ref="I31:I32"/>
    <mergeCell ref="J31:J32"/>
    <mergeCell ref="K31:K32"/>
    <mergeCell ref="L31:L32"/>
    <mergeCell ref="M31:M32"/>
    <mergeCell ref="H139:H140"/>
    <mergeCell ref="I139:I140"/>
    <mergeCell ref="J139:J14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Empleados Activ</vt:lpstr>
      <vt:lpstr>Viaticos</vt:lpstr>
      <vt:lpstr>Dietas </vt:lpstr>
      <vt:lpstr>Puestos y Salarios 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MMEDINA</cp:lastModifiedBy>
  <cp:lastPrinted>2025-06-18T16:28:47Z</cp:lastPrinted>
  <dcterms:created xsi:type="dcterms:W3CDTF">2019-04-26T17:33:19Z</dcterms:created>
  <dcterms:modified xsi:type="dcterms:W3CDTF">2025-08-19T21:28:26Z</dcterms:modified>
</cp:coreProperties>
</file>