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P\Desktop\2026\Información Pública 2026\5. Mayo\"/>
    </mc:Choice>
  </mc:AlternateContent>
  <bookViews>
    <workbookView xWindow="15" yWindow="6090" windowWidth="28785" windowHeight="6705" activeTab="1"/>
  </bookViews>
  <sheets>
    <sheet name="EMPLEADOS ACTIVOS" sheetId="3" r:id="rId1"/>
    <sheet name="PUESTOS Y SALARIOS" sheetId="18" r:id="rId2"/>
    <sheet name="Viaticos" sheetId="6" state="hidden" r:id="rId3"/>
    <sheet name="Dietas " sheetId="5" state="hidden" r:id="rId4"/>
  </sheets>
  <definedNames>
    <definedName name="_xlnm._FilterDatabase" localSheetId="0" hidden="1">'EMPLEADOS ACTIVOS'!$A$32:$D$149</definedName>
    <definedName name="_xlnm._FilterDatabase" localSheetId="1" hidden="1">'PUESTOS Y SALARIOS'!$A$32:$N$151</definedName>
  </definedNames>
  <calcPr calcId="152511"/>
</workbook>
</file>

<file path=xl/calcChain.xml><?xml version="1.0" encoding="utf-8"?>
<calcChain xmlns="http://schemas.openxmlformats.org/spreadsheetml/2006/main">
  <c r="L72" i="18" l="1"/>
  <c r="E72" i="18"/>
  <c r="D72" i="18"/>
  <c r="L155" i="18"/>
  <c r="D155" i="18"/>
  <c r="L127" i="18"/>
  <c r="D127" i="18"/>
  <c r="L125" i="18"/>
  <c r="G125" i="18"/>
  <c r="D125" i="18"/>
  <c r="G120" i="18"/>
  <c r="L120" i="18"/>
  <c r="D120" i="18"/>
  <c r="K118" i="18"/>
  <c r="M118" i="18" s="1"/>
  <c r="M116" i="18"/>
  <c r="M115" i="18"/>
  <c r="L111" i="18"/>
  <c r="D111" i="18"/>
  <c r="L110" i="18"/>
  <c r="D110" i="18"/>
  <c r="L107" i="18"/>
  <c r="D107" i="18"/>
  <c r="K107" i="18" s="1"/>
  <c r="M107" i="18" s="1"/>
  <c r="K106" i="18"/>
  <c r="M106" i="18" s="1"/>
  <c r="K105" i="18"/>
  <c r="M105" i="18" s="1"/>
  <c r="M99" i="18"/>
  <c r="M95" i="18"/>
  <c r="M93" i="18"/>
  <c r="L92" i="18"/>
  <c r="D92" i="18"/>
  <c r="K92" i="18" s="1"/>
  <c r="M91" i="18"/>
  <c r="M90" i="18"/>
  <c r="M87" i="18"/>
  <c r="M83" i="18"/>
  <c r="M77" i="18"/>
  <c r="L78" i="18"/>
  <c r="G78" i="18"/>
  <c r="D78" i="18"/>
  <c r="K58" i="18"/>
  <c r="M58" i="18" s="1"/>
  <c r="K57" i="18"/>
  <c r="M57" i="18" s="1"/>
  <c r="K55" i="18"/>
  <c r="M55" i="18" s="1"/>
  <c r="K47" i="18"/>
  <c r="M47" i="18" s="1"/>
  <c r="K44" i="18"/>
  <c r="M44" i="18" s="1"/>
  <c r="L41" i="18"/>
  <c r="F41" i="18"/>
  <c r="D41" i="18"/>
  <c r="K41" i="18" s="1"/>
  <c r="M41" i="18" s="1"/>
  <c r="L37" i="18"/>
  <c r="K38" i="18"/>
  <c r="M38" i="18" s="1"/>
  <c r="K36" i="18"/>
  <c r="M36" i="18" s="1"/>
  <c r="K35" i="18"/>
  <c r="M35" i="18" s="1"/>
  <c r="D37" i="18"/>
  <c r="K37" i="18" s="1"/>
  <c r="M92" i="18" l="1"/>
  <c r="M37" i="18"/>
  <c r="K129" i="18" l="1"/>
  <c r="M129" i="18" s="1"/>
  <c r="K136" i="18"/>
  <c r="M136" i="18" s="1"/>
  <c r="L148" i="18" l="1"/>
  <c r="F148" i="18"/>
  <c r="K128" i="18"/>
  <c r="K127" i="18"/>
  <c r="M127" i="18" s="1"/>
  <c r="M128" i="18" l="1"/>
  <c r="K68" i="18"/>
  <c r="M68" i="18" s="1"/>
  <c r="K126" i="18" l="1"/>
  <c r="M61" i="18"/>
  <c r="M112" i="18" l="1"/>
  <c r="M126" i="18"/>
  <c r="K24" i="18"/>
  <c r="M24" i="18" s="1"/>
  <c r="K156" i="18"/>
  <c r="M156" i="18" s="1"/>
  <c r="K155" i="18"/>
  <c r="M155" i="18" s="1"/>
  <c r="K34" i="18"/>
  <c r="M34" i="18" s="1"/>
  <c r="K39" i="18"/>
  <c r="M39" i="18" s="1"/>
  <c r="K40" i="18"/>
  <c r="M40" i="18" s="1"/>
  <c r="K42" i="18"/>
  <c r="M42" i="18" s="1"/>
  <c r="K43" i="18"/>
  <c r="M43" i="18" s="1"/>
  <c r="K45" i="18"/>
  <c r="M45" i="18" s="1"/>
  <c r="K46" i="18"/>
  <c r="M46" i="18" s="1"/>
  <c r="K48" i="18"/>
  <c r="M48" i="18" s="1"/>
  <c r="K49" i="18"/>
  <c r="M49" i="18" s="1"/>
  <c r="K50" i="18"/>
  <c r="M50" i="18" s="1"/>
  <c r="K51" i="18"/>
  <c r="M51" i="18" s="1"/>
  <c r="K52" i="18"/>
  <c r="M52" i="18" s="1"/>
  <c r="K53" i="18"/>
  <c r="M53" i="18" s="1"/>
  <c r="K54" i="18"/>
  <c r="M54" i="18" s="1"/>
  <c r="K56" i="18"/>
  <c r="M56" i="18" s="1"/>
  <c r="K59" i="18"/>
  <c r="M59" i="18" s="1"/>
  <c r="K60" i="18"/>
  <c r="M60" i="18" s="1"/>
  <c r="K62" i="18"/>
  <c r="M62" i="18" s="1"/>
  <c r="K63" i="18"/>
  <c r="M63" i="18" s="1"/>
  <c r="K64" i="18"/>
  <c r="M64" i="18" s="1"/>
  <c r="K65" i="18"/>
  <c r="M65" i="18" s="1"/>
  <c r="K66" i="18"/>
  <c r="M66" i="18" s="1"/>
  <c r="K67" i="18"/>
  <c r="M67" i="18" s="1"/>
  <c r="K69" i="18"/>
  <c r="M69" i="18" s="1"/>
  <c r="K70" i="18"/>
  <c r="M70" i="18" s="1"/>
  <c r="K71" i="18"/>
  <c r="M71" i="18" s="1"/>
  <c r="K72" i="18"/>
  <c r="M72" i="18" s="1"/>
  <c r="K73" i="18"/>
  <c r="M73" i="18" s="1"/>
  <c r="K74" i="18"/>
  <c r="M74" i="18" s="1"/>
  <c r="K75" i="18"/>
  <c r="M75" i="18" s="1"/>
  <c r="K76" i="18"/>
  <c r="M76" i="18" s="1"/>
  <c r="K78" i="18"/>
  <c r="M78" i="18" s="1"/>
  <c r="K79" i="18"/>
  <c r="M79" i="18" s="1"/>
  <c r="K80" i="18"/>
  <c r="M80" i="18" s="1"/>
  <c r="K81" i="18"/>
  <c r="M81" i="18" s="1"/>
  <c r="K82" i="18"/>
  <c r="M82" i="18" s="1"/>
  <c r="K84" i="18"/>
  <c r="M84" i="18" s="1"/>
  <c r="K85" i="18"/>
  <c r="M85" i="18" s="1"/>
  <c r="K86" i="18"/>
  <c r="M86" i="18" s="1"/>
  <c r="K88" i="18"/>
  <c r="M88" i="18" s="1"/>
  <c r="K89" i="18"/>
  <c r="M89" i="18" s="1"/>
  <c r="K94" i="18"/>
  <c r="M94" i="18" s="1"/>
  <c r="K96" i="18"/>
  <c r="M96" i="18" s="1"/>
  <c r="K97" i="18"/>
  <c r="M97" i="18" s="1"/>
  <c r="K98" i="18"/>
  <c r="M98" i="18" s="1"/>
  <c r="K100" i="18"/>
  <c r="M100" i="18" s="1"/>
  <c r="K101" i="18"/>
  <c r="M101" i="18" s="1"/>
  <c r="K102" i="18"/>
  <c r="M102" i="18" s="1"/>
  <c r="K103" i="18"/>
  <c r="M103" i="18" s="1"/>
  <c r="K104" i="18"/>
  <c r="M104" i="18" s="1"/>
  <c r="K108" i="18"/>
  <c r="M108" i="18" s="1"/>
  <c r="K109" i="18"/>
  <c r="M109" i="18" s="1"/>
  <c r="K110" i="18"/>
  <c r="M110" i="18" s="1"/>
  <c r="K111" i="18"/>
  <c r="M111" i="18" s="1"/>
  <c r="K113" i="18"/>
  <c r="M113" i="18" s="1"/>
  <c r="K114" i="18"/>
  <c r="M114" i="18" s="1"/>
  <c r="K117" i="18"/>
  <c r="M117" i="18" s="1"/>
  <c r="K119" i="18"/>
  <c r="M119" i="18" s="1"/>
  <c r="K120" i="18"/>
  <c r="M120" i="18" s="1"/>
  <c r="K121" i="18"/>
  <c r="M121" i="18" s="1"/>
  <c r="K122" i="18"/>
  <c r="M122" i="18" s="1"/>
  <c r="K123" i="18"/>
  <c r="M123" i="18" s="1"/>
  <c r="K124" i="18"/>
  <c r="M124" i="18" s="1"/>
  <c r="K125" i="18"/>
  <c r="M125" i="18" s="1"/>
  <c r="K130" i="18"/>
  <c r="M130" i="18" s="1"/>
  <c r="K131" i="18"/>
  <c r="M131" i="18" s="1"/>
  <c r="K132" i="18"/>
  <c r="M132" i="18" s="1"/>
  <c r="K133" i="18"/>
  <c r="M133" i="18" s="1"/>
  <c r="K134" i="18"/>
  <c r="M134" i="18" s="1"/>
  <c r="K135" i="18"/>
  <c r="M135" i="18" s="1"/>
  <c r="K137" i="18"/>
  <c r="M137" i="18" s="1"/>
  <c r="K138" i="18"/>
  <c r="M138" i="18" s="1"/>
  <c r="K139" i="18"/>
  <c r="M139" i="18" s="1"/>
  <c r="K140" i="18"/>
  <c r="M140" i="18" s="1"/>
  <c r="K141" i="18"/>
  <c r="M141" i="18" s="1"/>
  <c r="K142" i="18"/>
  <c r="M142" i="18" s="1"/>
  <c r="K143" i="18"/>
  <c r="M143" i="18" s="1"/>
  <c r="K144" i="18"/>
  <c r="M144" i="18" s="1"/>
  <c r="K145" i="18"/>
  <c r="M145" i="18" s="1"/>
  <c r="K146" i="18"/>
  <c r="M146" i="18" s="1"/>
  <c r="K147" i="18"/>
  <c r="M147" i="18" s="1"/>
  <c r="K148" i="18"/>
  <c r="M148" i="18" s="1"/>
  <c r="K149" i="18"/>
  <c r="M149" i="18" s="1"/>
  <c r="K150" i="18"/>
  <c r="M150" i="18" s="1"/>
  <c r="K151" i="18"/>
  <c r="M151" i="18" s="1"/>
  <c r="K33" i="18"/>
  <c r="M33" i="18" s="1"/>
  <c r="K15" i="18"/>
  <c r="M15" i="18" s="1"/>
  <c r="K16" i="18"/>
  <c r="M16" i="18" s="1"/>
  <c r="K17" i="18"/>
  <c r="M17" i="18" s="1"/>
  <c r="K18" i="18"/>
  <c r="M18" i="18" s="1"/>
  <c r="K19" i="18"/>
  <c r="M19" i="18" s="1"/>
  <c r="K20" i="18"/>
  <c r="M20" i="18" s="1"/>
  <c r="K21" i="18"/>
  <c r="M21" i="18" s="1"/>
  <c r="K22" i="18"/>
  <c r="M22" i="18" s="1"/>
  <c r="K23" i="18"/>
  <c r="M23" i="18" s="1"/>
  <c r="K25" i="18"/>
  <c r="M25" i="18" s="1"/>
  <c r="K26" i="18"/>
  <c r="M26" i="18" s="1"/>
  <c r="K27" i="18"/>
  <c r="M27" i="18" s="1"/>
  <c r="K28" i="18"/>
  <c r="M28" i="18" s="1"/>
  <c r="K29" i="18"/>
  <c r="M29" i="18" s="1"/>
  <c r="K14" i="18"/>
  <c r="M14" i="18" s="1"/>
</calcChain>
</file>

<file path=xl/sharedStrings.xml><?xml version="1.0" encoding="utf-8"?>
<sst xmlns="http://schemas.openxmlformats.org/spreadsheetml/2006/main" count="751" uniqueCount="276">
  <si>
    <t>NOMBRE DEL EMPLEADO</t>
  </si>
  <si>
    <t>RENGLON</t>
  </si>
  <si>
    <t>No.</t>
  </si>
  <si>
    <t>022</t>
  </si>
  <si>
    <t>021</t>
  </si>
  <si>
    <t>011</t>
  </si>
  <si>
    <t>SUELDO BASE RENGLÓN 011</t>
  </si>
  <si>
    <t>NO.</t>
  </si>
  <si>
    <t>VACANTE</t>
  </si>
  <si>
    <t>TATIANA MICHEL MORALES ORDOÑEZ</t>
  </si>
  <si>
    <t>PAULA CLARIZA ANGULO MENDEZ</t>
  </si>
  <si>
    <t>ROCIO ESMERALDA GARCIA MUÑOZ</t>
  </si>
  <si>
    <t>VICTOR PEREZ CRUZ</t>
  </si>
  <si>
    <t>SANDRA CAROLINA VANEGAS</t>
  </si>
  <si>
    <t>BERTA ANTONIETA BUSTAMANTE MENDIZABAL</t>
  </si>
  <si>
    <t>OSCAR LEONEL MONZÓN GUZMÁN</t>
  </si>
  <si>
    <t xml:space="preserve">DAVID EDUARDO BARRIENTOS CALLEJAS </t>
  </si>
  <si>
    <t>MILDA MARILI MOSCOSO OSORIO</t>
  </si>
  <si>
    <t>CARLOS ENRIQUE AGREDA PALMA</t>
  </si>
  <si>
    <t>GILDA LIZETH ZUÑIGA</t>
  </si>
  <si>
    <t>TREACY MARYNEZ ZEPEDA GALINDO</t>
  </si>
  <si>
    <t>BYRON ENRIQUE VILLANUEVA GONZALEZ</t>
  </si>
  <si>
    <t>MANUEL ESTUARDO VELASQUEZ VICENTE</t>
  </si>
  <si>
    <t>SILVIA CONSUELO ALAY CARRILLO</t>
  </si>
  <si>
    <t>MARIA PEREZ CHAY</t>
  </si>
  <si>
    <t>SUSANA RUBIDIA CAMPOS SICAN</t>
  </si>
  <si>
    <t>ROEL ONELIO ACEITUNO RAMIREZ</t>
  </si>
  <si>
    <t>LEYDY AZUCENA DEL ROSARIO GONZALEZ MUÑOZ</t>
  </si>
  <si>
    <t>JUAN PABLO ARREOLA ROSALES</t>
  </si>
  <si>
    <t>FRANCISCA JOVANA AGUILAR ARIAS</t>
  </si>
  <si>
    <t>SANTIAGO JAVIER VICENTE POROJ</t>
  </si>
  <si>
    <t>MARIO ESTUARDO CABNAL</t>
  </si>
  <si>
    <t>FRANCISCO TUNCHE TOSCANO</t>
  </si>
  <si>
    <t>GRECIA STEPHANNIA ESTRADA CASTILLO</t>
  </si>
  <si>
    <t>TOTAL SUELDO DEVENGADO</t>
  </si>
  <si>
    <t>KAREN ESTHEFANY OSORIO RAMIREZ</t>
  </si>
  <si>
    <t>MANUEL EUSEBIO NORATO GUTIERREZ</t>
  </si>
  <si>
    <t xml:space="preserve">JORGE AUGUSTO CRUZ MARTINEZ </t>
  </si>
  <si>
    <t>LORENA ANABELLA MORALES QUIROA</t>
  </si>
  <si>
    <t>GLORIA AMPARO GUZMAN RODRIGUEZ</t>
  </si>
  <si>
    <t>ERICK ROBERTO BORJA CRUZ</t>
  </si>
  <si>
    <t>LISTADO DE PLAZAS Y SALARIOS POR RENGLÓN</t>
  </si>
  <si>
    <t>GLORIA MARIBEL CHIROY MORALES</t>
  </si>
  <si>
    <t>GABRIEL ENRIQUE IXTACUY YAC</t>
  </si>
  <si>
    <t xml:space="preserve">ANITA MARIELA FERNANDEZ AGUILAR </t>
  </si>
  <si>
    <t>ELSA BEATRIZ ORANTES CACHUPE</t>
  </si>
  <si>
    <t>DIANA PAOLA GONZALEZ PIEDRASANTA</t>
  </si>
  <si>
    <t>SIMKHAT MIJANGOS ESCOBAR</t>
  </si>
  <si>
    <t>RICARDO AUGUSTO ECHEVERRIA</t>
  </si>
  <si>
    <t>ANA MARÍA CABRERA ÁLVAREZ</t>
  </si>
  <si>
    <t xml:space="preserve">JESSIKA LISETTE CHAVEZ MONTOYA </t>
  </si>
  <si>
    <t>VÍCTOR ARNOLDO CASTAÑEDA MUÑOZ</t>
  </si>
  <si>
    <t>UVALDO RANFERY JUAREZ MARROQUIN</t>
  </si>
  <si>
    <t>LILIAN ELIZABETH RODRIGUEZ LOPEZ</t>
  </si>
  <si>
    <t>EDGAR ARMANDO MORALES DE LEON</t>
  </si>
  <si>
    <t>JAQUELINNE CELESTE VIVAS MARTINEZ</t>
  </si>
  <si>
    <t>RUSMEN DANIEL ALEJANDRO MALDONADO FUENTES</t>
  </si>
  <si>
    <t>MARTHA GLORIA XOQUIC POZ</t>
  </si>
  <si>
    <t>BETZABETH MARISLEYSIS YAJAIRA RECINOS PIO</t>
  </si>
  <si>
    <t>MELANIE ALEXA PINEDA ALBIZUREZ</t>
  </si>
  <si>
    <t>JORGE LEONEL BORRAYO HERNANDEZ</t>
  </si>
  <si>
    <t>DIANA FABIOLA FLORES OROZCO DE MEDINA</t>
  </si>
  <si>
    <t>LUCY IVONNE HERRERA GARCÍA DE PERDOMO</t>
  </si>
  <si>
    <t>ANA LIGIA TOVAR LUARCA</t>
  </si>
  <si>
    <t>LUIS ALEJANDRO MENDOZA FIGUEROA</t>
  </si>
  <si>
    <t>PUESTO FUNCIONAL</t>
  </si>
  <si>
    <t>EVELYN VIVIANA CHAVEZ FUENTES</t>
  </si>
  <si>
    <t>ARIEL IVAN DE JESUS SALAZAR CUTZAL</t>
  </si>
  <si>
    <t>WILLIAM ALEXANDER ZAPETA OSORIO</t>
  </si>
  <si>
    <t>SERGIO MANOLO PINEDA CASTELLANOS</t>
  </si>
  <si>
    <t>GERBER DALAY MOLINA</t>
  </si>
  <si>
    <t>SONIA MILAGROS SEIJAS BAUTISTA</t>
  </si>
  <si>
    <t>HECTOR OSWALDO SOSA ORTIZ</t>
  </si>
  <si>
    <t>ANAYTE DEL ROSARIO CURUCHICH SIMON</t>
  </si>
  <si>
    <t>LOURDES ALBERTINA DIAZ CLAVERIA</t>
  </si>
  <si>
    <t>MAITÉ ALEJANDRA AVILA JUÁREZ</t>
  </si>
  <si>
    <t>MARÍA DE LOS ANGELES ZAVALA BONILLA</t>
  </si>
  <si>
    <t>PABLO MANUEL ANDRADE JACOBO</t>
  </si>
  <si>
    <t>RENGLÓN</t>
  </si>
  <si>
    <t>VICTORIA ARYLI DE LEÓN ESCOBAR</t>
  </si>
  <si>
    <t>SERGIO GIOVANNI LOPEZ LOPEZ</t>
  </si>
  <si>
    <t>RONALD DANIEL GALINDO ESCOBAR</t>
  </si>
  <si>
    <t>DULCE ESMERALDA ZÚÑIGA ESTRADA</t>
  </si>
  <si>
    <t>DULCE MARÍA DE LEÓN GARCÍA</t>
  </si>
  <si>
    <t>MARÍA LUCRECIA MONTEROS CUX</t>
  </si>
  <si>
    <t>JORGE MARIO LOARCA GARCÍA</t>
  </si>
  <si>
    <t>DAMARIS ESMERALDA MURALLES OSCAL</t>
  </si>
  <si>
    <t xml:space="preserve">JOSÉ ANTONIO ESTRADA FRANCO </t>
  </si>
  <si>
    <t>SANDRA NOEMÍ CASTELLANOS OTZOY</t>
  </si>
  <si>
    <t>RAMÓN ALFREDO ESPINOZA PEÑATE</t>
  </si>
  <si>
    <t>ELISEO EVELIO REINA ARAGÓN</t>
  </si>
  <si>
    <t>ANA ELIDA YUMÁN BARRIOS</t>
  </si>
  <si>
    <t>AUGUSTO NAPOLEÓN MARTÍNEZ MÉNDEZ</t>
  </si>
  <si>
    <t>ELSA GUADALUPE PÉREZ JIMENEZ</t>
  </si>
  <si>
    <t>BONIFICACIÓN DECRETO 37-2001         RENGLÓN 015</t>
  </si>
  <si>
    <t>GIOVANNI ALFREDO VÁSQUEZ MEJÍA</t>
  </si>
  <si>
    <t>LUIS DANIEL ALEXANDER MOLINA CASTAÑAZA</t>
  </si>
  <si>
    <t>MARÍA SOLEDAD SOCH DE LEÓN</t>
  </si>
  <si>
    <t>FREDY JOEL GONZALEZ MONTENEGRO</t>
  </si>
  <si>
    <t>SONIA MARIBEL HERRERA CHÁVEZ</t>
  </si>
  <si>
    <t>HECTOR ALEJANDRO BARRIENTOS VILLAGRÁN</t>
  </si>
  <si>
    <t>CATHERINE FABIOLA VASQUEZ HERNÁNDEZ</t>
  </si>
  <si>
    <t>JUÁN PEDRO ESTEBAN MATEO</t>
  </si>
  <si>
    <t>INGRID JULISSA DE LA PAZ OLIVAREZ</t>
  </si>
  <si>
    <t>SANDRA LETICIA GRANADOS FURLAN DE RAMÍREZ</t>
  </si>
  <si>
    <t>WUILIAN VALENTÍN GUAMUCH TACATIC</t>
  </si>
  <si>
    <t>SILVIA CRISTINA LOPEZ CAPIR DE LÓPEZ</t>
  </si>
  <si>
    <t>KEHILLY IZABEL ARAGON ZEPEDA DE CERVANTES</t>
  </si>
  <si>
    <t>KARINA MARIBEL ALVARADO MORENO DE DEL VALLE</t>
  </si>
  <si>
    <t>DIRECTOR GENERAL</t>
  </si>
  <si>
    <t>ASISTENTE ADMINISTRATIVO DE JUNTA DIRECTIVA</t>
  </si>
  <si>
    <t>DIRECTOR DE AUDITORÍA INTERNA</t>
  </si>
  <si>
    <t>TÉCNICO DE FORTALECIMIENTO Y FOMENTO DE LA PARTICIPACIÓN CIUDADANA</t>
  </si>
  <si>
    <t>GUARDIÁN</t>
  </si>
  <si>
    <t>DIRECTOR FINANCIERO</t>
  </si>
  <si>
    <t>CONTADOR GENERAL</t>
  </si>
  <si>
    <t>TÉCNICO DE NÓMINA</t>
  </si>
  <si>
    <t>TÉCNICO DE INVENTARIO</t>
  </si>
  <si>
    <t>TÉCNICO DE ALMACÉN</t>
  </si>
  <si>
    <t>ASISTENTE ADMINISTRATIVO DE DIRECCIÓN GENERAL</t>
  </si>
  <si>
    <t>ASISTENTE DE DIRECCIÓN FINANCIERA</t>
  </si>
  <si>
    <t>OPERATIVO DE CENTRO DE COPIADO</t>
  </si>
  <si>
    <t>OPERATIVO DE SERVICIOS GENERALES</t>
  </si>
  <si>
    <t>ARTÍCULO 10. INFORMACIÓN PÚBLICA DE OFICIO. EMPLEADOS Y SERVIDORES PÚBLICOS RENGLÓN 011</t>
  </si>
  <si>
    <t>ARTÍCULO 10. INFORMACIÓN PÚBLICA DE OFICIO. EMPLEADOS Y SERVIDORES PÚBLICOS RENGLÓN 022</t>
  </si>
  <si>
    <t>SUBDIRECTOR GENERAL</t>
  </si>
  <si>
    <t>ASISTENTE ADMINISTRATIVO DE SUBDIRECCIÓN GENERAL</t>
  </si>
  <si>
    <t>DIRECTOR DE ASESORÍA JURÍDICA</t>
  </si>
  <si>
    <t>ASESOR JURÍDICO</t>
  </si>
  <si>
    <t>TÉCNICO JURÍDICO</t>
  </si>
  <si>
    <t>DIRECTOR DE RECURSOS HUMANOS</t>
  </si>
  <si>
    <t>PROFESIONAL DE FORMACIÓN DEL RECURSO HUMANO</t>
  </si>
  <si>
    <t xml:space="preserve">ASISTENTE DE DIRECCIÓN DE RECURSOS HUMANOS </t>
  </si>
  <si>
    <t xml:space="preserve">DIRECTORA DE PLANIFICACIÓN </t>
  </si>
  <si>
    <t>TÉCNICO DE PLANIFICACIÓN</t>
  </si>
  <si>
    <t>TÉCNICO DE MONITOREO Y EVALUACIÓN</t>
  </si>
  <si>
    <t>TECNICO DE ANÁLISIS Y DATOS ESTADÍSTICOS</t>
  </si>
  <si>
    <t>TÉCNICO DE ANÁLISIS Y DATOS ESTADÍSTICOS</t>
  </si>
  <si>
    <t>DIRECTOR ADMINISTRATIVO</t>
  </si>
  <si>
    <t xml:space="preserve">ASISTENTE DE LA DIRECCIÓN ADMINISTRATIVA </t>
  </si>
  <si>
    <t>TÉCNICO DE INFORMÁTICA</t>
  </si>
  <si>
    <t>TÉCNICO DE ARCHIVO</t>
  </si>
  <si>
    <t>PILOTO</t>
  </si>
  <si>
    <t>RECEPCIONISTA</t>
  </si>
  <si>
    <t>MENSAJERO</t>
  </si>
  <si>
    <t>JEFE DEL DEPARTAMENTO DE COMPRAS</t>
  </si>
  <si>
    <t>TÉCNICO DE COMPRAS</t>
  </si>
  <si>
    <t>TÉCNICO DE DISEÑO GRÁFICO</t>
  </si>
  <si>
    <t>TÉCNICO  DE COMUNICACIÓN Y PRENSA</t>
  </si>
  <si>
    <t>TÉCNICO DE ACCESO A LA INFORMACIÓN PÚBLICA</t>
  </si>
  <si>
    <t>TÉCNICO DE AUDITORÍA INTERNA</t>
  </si>
  <si>
    <t>TÉCNICO DE PRESUPUESTO</t>
  </si>
  <si>
    <t>TESORERO</t>
  </si>
  <si>
    <t>TÉCNICO DE TESORERÍA</t>
  </si>
  <si>
    <t xml:space="preserve">TÉCNICO DE CENTRO DE COSTO </t>
  </si>
  <si>
    <t>TÉCNICO DE CONTABILIDAD</t>
  </si>
  <si>
    <t xml:space="preserve">DIRECTOR TÉCNICO </t>
  </si>
  <si>
    <t>SUBDIRECTOR TÉCNICO</t>
  </si>
  <si>
    <t>ASISTENTE DE DIRECCIÓN TÉCNICA</t>
  </si>
  <si>
    <t>JEFE DEL DEPARTAMENTO DE SUBSECTORES</t>
  </si>
  <si>
    <t>TÉCNICO DE SUBSECTORES</t>
  </si>
  <si>
    <t>SECRETARIA DEL DEPARTAMENTO DE SUBSECTORES</t>
  </si>
  <si>
    <t>JEFE DEL DEPARTAMENTO DE PROMOCIÓN DE ACCESO A LOS DERECHOS DE LAS PERSONAS CON DISCAPACIDAD</t>
  </si>
  <si>
    <t xml:space="preserve">TÉCNICO DE PROMOCIÓN DE ACCESO A LOS DERECHOS DE LAS PERSONAS CON DISCAPACIDAD </t>
  </si>
  <si>
    <t xml:space="preserve">JEFE DEL DEPARTAMENTO DE FORTALECIMIENTO Y FOMENTO DE LA PARTICIPACIÓN CIUDADANA </t>
  </si>
  <si>
    <t>SECRETARIA DEL DEPARTAMENTO DE FORTALECIMIENTO Y FOMENTO DE LA PARTICIPACIÓN CIUDADANA</t>
  </si>
  <si>
    <t>JEFE DEL DEPARTAMENTO DE INCIDENCIA POLÍTICA E INSTITUCIONAL</t>
  </si>
  <si>
    <t>TÉCNICO DE INCIDENCIA POLÍTICA E INSTITUCIONAL</t>
  </si>
  <si>
    <t>SECRETARIA DEL DEPARTAMENTO DE INCIDENCIA POLÍTICA E INSTITUCIONAL</t>
  </si>
  <si>
    <t>COORDINADOR REGIONAL</t>
  </si>
  <si>
    <t>DELEGADO DEPARTAMENTAL (SANTA ROSA)</t>
  </si>
  <si>
    <t>DELEGADO DEPARTAMENTAL (CHIMALTENANGO)</t>
  </si>
  <si>
    <t>DELEGADO DEPARTAMENTAL (SOLOLÁ)</t>
  </si>
  <si>
    <t>DELEGADO DEPARTAMENTAL (ALTA VERAPAZ)</t>
  </si>
  <si>
    <t>DELEGADO DEPARTAMENTAL (BAJA VERAPAZ)</t>
  </si>
  <si>
    <t>DELEGADO DEPARTAMENTAL (ZACAPA)</t>
  </si>
  <si>
    <t>DELEGADO DEPARTAMENTAL (CHIQUIMULA)</t>
  </si>
  <si>
    <t>DELEGADO DEPARTAMENTAL (JUTIAPA)</t>
  </si>
  <si>
    <t>DELEGADO DEPARTAMENTAL (RETALHULEU)</t>
  </si>
  <si>
    <t>DELEGADO DEPARTAMENTAL (EL PROGRESO)</t>
  </si>
  <si>
    <t>DELEGADO DEPARTAMENTAL (GUATEMALA)</t>
  </si>
  <si>
    <t>DELEGADO DEPARTAMENTAL (TOTONICAPÁN)</t>
  </si>
  <si>
    <t>DELEGADO DEPARTAMENTAL (QUETZALTENANGO)</t>
  </si>
  <si>
    <t>DELEGADO DEPARTAMENTAL (PETÉN)</t>
  </si>
  <si>
    <t>DELEGADO DEPARTAMENTAL (SAN MARCOS)</t>
  </si>
  <si>
    <t>DELEGADO DEPARTAMENTAL (QUICHÉ)</t>
  </si>
  <si>
    <t>DELEGADO TÉCNICO DEPARTAMENTAL (SACATEPÉQUEZ)</t>
  </si>
  <si>
    <t>DELEGADO TÉCNICO DEPARTAMENTAL (ESCUINTLA)</t>
  </si>
  <si>
    <t>DELEGADO TÉCNICO DEPARTAMENTAL (HUEHUETENANGO)</t>
  </si>
  <si>
    <t>DELEGADO TÉCNICO DEPARTAMENTAL (SUCHITEPÉQUEZ)</t>
  </si>
  <si>
    <t>DELEGADO TÉCNICO DEPARTAMENTAL (JALAPA)</t>
  </si>
  <si>
    <t>DELEGADO TÉCNICO DEPARTAMENTAL (IZABAL)</t>
  </si>
  <si>
    <t>ASISTENTE SUPERNUMERARIO</t>
  </si>
  <si>
    <t>TÉCNICO I SUPERNUMERARIO</t>
  </si>
  <si>
    <t>SECRETARIA DEL DEPARTAMENTO DE PROMOCIÓN DE ACCESO A LOS DERECHOS DE LAS PERSONAS CON DISCAPACIDAD</t>
  </si>
  <si>
    <r>
      <rPr>
        <b/>
        <sz val="12"/>
        <color theme="1"/>
        <rFont val="Times New Roman"/>
        <family val="1"/>
      </rPr>
      <t xml:space="preserve">ENTIDAD: </t>
    </r>
    <r>
      <rPr>
        <sz val="12"/>
        <color theme="1"/>
        <rFont val="Times New Roman"/>
        <family val="1"/>
      </rPr>
      <t>CONSEJO NACIONAL PARA LA ATENCIÓN DE LAS PERSONAS CON DISCAPACIDAD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–CONADI-</t>
    </r>
  </si>
  <si>
    <r>
      <rPr>
        <b/>
        <sz val="12"/>
        <color theme="1"/>
        <rFont val="Times New Roman"/>
        <family val="1"/>
      </rPr>
      <t xml:space="preserve">DIRECCIÓN: </t>
    </r>
    <r>
      <rPr>
        <sz val="12"/>
        <color theme="1"/>
        <rFont val="Times New Roman"/>
        <family val="1"/>
      </rPr>
      <t>1A AVENIDA 4-18 y 4-19, ZONA 1, GUATEMALA, CIUDAD</t>
    </r>
  </si>
  <si>
    <r>
      <rPr>
        <b/>
        <sz val="12"/>
        <color theme="1"/>
        <rFont val="Times New Roman"/>
        <family val="1"/>
      </rPr>
      <t xml:space="preserve">HORARIO DE ATENCIÓN: </t>
    </r>
    <r>
      <rPr>
        <sz val="12"/>
        <color theme="1"/>
        <rFont val="Times New Roman"/>
        <family val="1"/>
      </rPr>
      <t>LUNES A VIERNES DE 08:00 A 16:30 HORAS.</t>
    </r>
  </si>
  <si>
    <r>
      <rPr>
        <b/>
        <sz val="12"/>
        <color theme="1"/>
        <rFont val="Times New Roman"/>
        <family val="1"/>
      </rPr>
      <t xml:space="preserve">TELÉFONO: </t>
    </r>
    <r>
      <rPr>
        <sz val="12"/>
        <color theme="1"/>
        <rFont val="Times New Roman"/>
        <family val="1"/>
      </rPr>
      <t>25016800</t>
    </r>
  </si>
  <si>
    <r>
      <t>DIRECTOR GENERAL:</t>
    </r>
    <r>
      <rPr>
        <sz val="12"/>
        <color theme="1"/>
        <rFont val="Times New Roman"/>
        <family val="1"/>
      </rPr>
      <t xml:space="preserve"> MAITÉ ALEJANDRA AVILA JUÁREZ</t>
    </r>
  </si>
  <si>
    <r>
      <rPr>
        <b/>
        <sz val="12"/>
        <color theme="1"/>
        <rFont val="Times New Roman"/>
        <family val="1"/>
      </rPr>
      <t>ENCARGADO DE ACTUALIZACIÓN:</t>
    </r>
    <r>
      <rPr>
        <sz val="12"/>
        <color theme="1"/>
        <rFont val="Times New Roman"/>
        <family val="1"/>
      </rPr>
      <t xml:space="preserve">  MELANIE ALEXA PINEDA ALBIZUREZ</t>
    </r>
  </si>
  <si>
    <t>ARTÍCULO 10. INFORMACIÓN PÚBLICA DE OFICIO. EMPLEADOS Y SERVIDORES PÚBLICOS RENGLÓN 021</t>
  </si>
  <si>
    <r>
      <t xml:space="preserve">CORREO INSTITUCIONAL: </t>
    </r>
    <r>
      <rPr>
        <sz val="12"/>
        <color theme="1"/>
        <rFont val="Times New Roman"/>
        <family val="1"/>
      </rPr>
      <t>conadi@conadi.gob.gt</t>
    </r>
  </si>
  <si>
    <t>VIÁTICOS</t>
  </si>
  <si>
    <t>DIETAS</t>
  </si>
  <si>
    <t>TOTAL SALARIO DEVENGADO</t>
  </si>
  <si>
    <t>BONIFICACIÓN POR ANTIGÜEDAD
RENGLÓN 013</t>
  </si>
  <si>
    <t>BONIFICACIÓN PROFESIONAL 
RENGLÓN 014</t>
  </si>
  <si>
    <t>COMPLEMENTO SALARIAL 
RENGLÓN 012</t>
  </si>
  <si>
    <t>BONIFICACIÓN DECRETO 37-2001         RENGLÓN 027</t>
  </si>
  <si>
    <t>COMPLEMENTO SALARIAL 
RENGLON 024</t>
  </si>
  <si>
    <t>BONIFICACIÓN POR ANTIGÜEDAD 
RENGLÓN 025</t>
  </si>
  <si>
    <t>BONIFICACIÓN PROFESIONAL 
RENGLÓN 026</t>
  </si>
  <si>
    <r>
      <rPr>
        <b/>
        <sz val="11"/>
        <color theme="1"/>
        <rFont val="Times New Roman"/>
        <family val="1"/>
      </rPr>
      <t xml:space="preserve">ENTIDAD: </t>
    </r>
    <r>
      <rPr>
        <sz val="11"/>
        <color theme="1"/>
        <rFont val="Times New Roman"/>
        <family val="1"/>
      </rPr>
      <t>CONSEJO NACIONAL PARA LA ATENCIÓN DE LAS PERSONAS CON DISCAPACIDAD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–CONADI-</t>
    </r>
  </si>
  <si>
    <r>
      <rPr>
        <b/>
        <sz val="11"/>
        <color theme="1"/>
        <rFont val="Times New Roman"/>
        <family val="1"/>
      </rPr>
      <t xml:space="preserve">DIRECCIÓN: </t>
    </r>
    <r>
      <rPr>
        <sz val="11"/>
        <color theme="1"/>
        <rFont val="Times New Roman"/>
        <family val="1"/>
      </rPr>
      <t>1A AVENIDA 4-18 y 4-19, ZONA 1, GUATEMALA, CIUDAD</t>
    </r>
  </si>
  <si>
    <r>
      <rPr>
        <b/>
        <sz val="11"/>
        <color theme="1"/>
        <rFont val="Times New Roman"/>
        <family val="1"/>
      </rPr>
      <t xml:space="preserve">HORARIO DE ATENCIÓN: </t>
    </r>
    <r>
      <rPr>
        <sz val="11"/>
        <color theme="1"/>
        <rFont val="Times New Roman"/>
        <family val="1"/>
      </rPr>
      <t>LUNES A VIERNES DE 08:00 A 16:30 HORAS.</t>
    </r>
  </si>
  <si>
    <r>
      <rPr>
        <b/>
        <sz val="11"/>
        <color theme="1"/>
        <rFont val="Times New Roman"/>
        <family val="1"/>
      </rPr>
      <t xml:space="preserve">TELÉFONO: </t>
    </r>
    <r>
      <rPr>
        <sz val="11"/>
        <color theme="1"/>
        <rFont val="Times New Roman"/>
        <family val="1"/>
      </rPr>
      <t>25016800</t>
    </r>
  </si>
  <si>
    <r>
      <t xml:space="preserve">CORREO INSTITUCIONAL: </t>
    </r>
    <r>
      <rPr>
        <sz val="11"/>
        <color theme="1"/>
        <rFont val="Times New Roman"/>
        <family val="1"/>
      </rPr>
      <t>conadi@conadi.gob.gt</t>
    </r>
  </si>
  <si>
    <r>
      <t>DIRECTOR GENERAL:</t>
    </r>
    <r>
      <rPr>
        <sz val="11"/>
        <color theme="1"/>
        <rFont val="Times New Roman"/>
        <family val="1"/>
      </rPr>
      <t xml:space="preserve"> MAITÉ ALEJANDRA AVILA JUÁREZ</t>
    </r>
  </si>
  <si>
    <r>
      <rPr>
        <b/>
        <sz val="11"/>
        <color theme="1"/>
        <rFont val="Times New Roman"/>
        <family val="1"/>
      </rPr>
      <t>ENCARGADO DE ACTUALIZACIÓN:</t>
    </r>
    <r>
      <rPr>
        <sz val="11"/>
        <color theme="1"/>
        <rFont val="Times New Roman"/>
        <family val="1"/>
      </rPr>
      <t xml:space="preserve">  MELANIE ALEXA PINEDA ALBIZUREZ</t>
    </r>
  </si>
  <si>
    <t>BONIFICACIÓN PROFESIONAL
 RENGLÓN 026</t>
  </si>
  <si>
    <t>SERVCIOS EXTRAORDINARIOS PERSONAL TEMPORAL</t>
  </si>
  <si>
    <t>SERVICIOS EXTRAORDINARIOS PERSONAL PERMANENTE</t>
  </si>
  <si>
    <t>LISTADO DE EMPLEADOS Y SERVIDORES PÚBLICOS ACTIVOS POR RENGLÓN</t>
  </si>
  <si>
    <t>JACKSON FRANCISCO NORIEGA RUIZ</t>
  </si>
  <si>
    <t>HÉCTOR OSWALDO SOSA ORTÍZ</t>
  </si>
  <si>
    <t>MELVYN ADILIO GRAMAJO GÁMEZ</t>
  </si>
  <si>
    <t>RODOLFO RAÚL ORTEGA CASTILLO</t>
  </si>
  <si>
    <t>SOFÍA ALEJANDRA CAMINADE VALENZUELA</t>
  </si>
  <si>
    <t>SILVIA LORENA CASTAÑON GUERRA</t>
  </si>
  <si>
    <t>DIEGO ALBERTO LLARENA FERNÁNDEZ</t>
  </si>
  <si>
    <t>ENMA ESTELA FUENTES OROZCO DE MIRANDA</t>
  </si>
  <si>
    <t>JOSÉ VÍCTOR CIFUENTES SACARIAS</t>
  </si>
  <si>
    <t>LOURDES ALBERTINA DÍAZ CLAVERÍA</t>
  </si>
  <si>
    <t>JOSÉ VICTOR CIFUENTES SACARÍAS</t>
  </si>
  <si>
    <r>
      <t>FECHA DE ACTUALIZACIÓN:</t>
    </r>
    <r>
      <rPr>
        <sz val="12"/>
        <color theme="1"/>
        <rFont val="Times New Roman"/>
        <family val="1"/>
      </rPr>
      <t xml:space="preserve">  08/06/2026</t>
    </r>
  </si>
  <si>
    <r>
      <rPr>
        <b/>
        <sz val="12"/>
        <color theme="1"/>
        <rFont val="Times New Roman"/>
        <family val="1"/>
      </rPr>
      <t>CORRESPONDE AL MES DE</t>
    </r>
    <r>
      <rPr>
        <sz val="12"/>
        <color theme="1"/>
        <rFont val="Times New Roman"/>
        <family val="1"/>
      </rPr>
      <t>: MAYO 2026</t>
    </r>
  </si>
  <si>
    <r>
      <t>FECHA DE ACTUALIZACIÓN:</t>
    </r>
    <r>
      <rPr>
        <sz val="11"/>
        <color theme="1"/>
        <rFont val="Times New Roman"/>
        <family val="1"/>
      </rPr>
      <t xml:space="preserve">  08/06/2026</t>
    </r>
  </si>
  <si>
    <r>
      <rPr>
        <b/>
        <sz val="11"/>
        <color theme="1"/>
        <rFont val="Times New Roman"/>
        <family val="1"/>
      </rPr>
      <t>CORRESPONDE AL MES DE</t>
    </r>
    <r>
      <rPr>
        <sz val="11"/>
        <color theme="1"/>
        <rFont val="Times New Roman"/>
        <family val="1"/>
      </rPr>
      <t>: MAYO 2026</t>
    </r>
  </si>
  <si>
    <t>TÉCNICO CONTADOR</t>
  </si>
  <si>
    <t>SUBDIRECTOR ADMINISTRATIVO</t>
  </si>
  <si>
    <t>JEFE DEL DEPARTAMENTO DE ASESORÍA Y COORDINACIÓN TERRITORIAL</t>
  </si>
  <si>
    <t>SECRETARIA DEL DEPARTAMENTO DE ASESORÍA Y COORDINACIÓN TERRITORIAL</t>
  </si>
  <si>
    <t>JEFE DE LA UNIDAD DE LENGUA DE SEÑAS</t>
  </si>
  <si>
    <t>SECRETARIA DE LA UNIDAD DE LENGUA DE SEÑAS</t>
  </si>
  <si>
    <t>TÉCNICO DE LA UNIDAD DE LENGUA DE SEÑAS</t>
  </si>
  <si>
    <t>TÉCNICO EN INTERPRETACIÓN DE LENGUA DE SEÑAS</t>
  </si>
  <si>
    <t xml:space="preserve">DIRECTOR DE PLANIFICACIÓN </t>
  </si>
  <si>
    <t>TÉCNICO DE BASE DE DATOS DE PERSONAS CERTIFICADAS CON DISCAPACIDAD</t>
  </si>
  <si>
    <t>DIRECTOR DE COMUNICACIÓN Y RELACIONES PÚBLICAS</t>
  </si>
  <si>
    <t>JEFE DE PROTOCOLO</t>
  </si>
  <si>
    <t>TÉCNICO DE COMUNICACIÓN Y PRENSA</t>
  </si>
  <si>
    <t>JEFE DEL DEPARTAMENTO DE GESTIÓN Y COOPERACIÓN</t>
  </si>
  <si>
    <t>TÉCNICO DE GESTIÓN Y COOPERACIÓN</t>
  </si>
  <si>
    <t>TÉCNICO DE LA UNIDAD DE GÉNERO</t>
  </si>
  <si>
    <t>TÉCNICO RESPONSABLE DE SERVICIOS GENERALES</t>
  </si>
  <si>
    <t>JEFE DEL DEPARTAMENTO DE INFORMÁTICA</t>
  </si>
  <si>
    <t>SUBDIRECTOR FINANCIERO</t>
  </si>
  <si>
    <t>JEFE DEL DEPARTAMENTO DE PRESUPUESTO</t>
  </si>
  <si>
    <t>JEFE DEL DEPARTAMENTO DE TESORERÍA</t>
  </si>
  <si>
    <t>JEFE DEL DEPARTAMENTO DE CENTRO DE COSTOS</t>
  </si>
  <si>
    <t>TÉCNICO DE CENTRO DE COSTOS</t>
  </si>
  <si>
    <t>SUBDIRECTOR DE RECURSOS HUMANOS</t>
  </si>
  <si>
    <t>PROFESIONAL DE SELECCIÓN Y GESTIÓN DEL RECURSO HUMANO</t>
  </si>
  <si>
    <t>TÉCNICO DE RECURSOS HUMANOS</t>
  </si>
  <si>
    <t>AUDITOR INTERNO</t>
  </si>
  <si>
    <t>COORDINADORA DE LA UNIDAD DE GÉNERO</t>
  </si>
  <si>
    <t>WENDY FABIOLA NEGRO ESCOBAR</t>
  </si>
  <si>
    <t>FABIOLA ADALÍ LÓPEZ VELÁSQUEZ</t>
  </si>
  <si>
    <t>ANA MARÍA CAÑAS JACINTO</t>
  </si>
  <si>
    <t>HEIDY ELIZABETH AMAYA</t>
  </si>
  <si>
    <t>ROLANDO CHÁ PACAY</t>
  </si>
  <si>
    <t>EDELVIDIA DEL ROSARIO AYALA CROCKER DE LIMA</t>
  </si>
  <si>
    <t>ANA PATRICIA VELÁSQUEZ ROMERO</t>
  </si>
  <si>
    <t>ZOE NOEMI SOLORZANO HERRARTE</t>
  </si>
  <si>
    <t>DIRECTOR DE COMUNICACIÓN  Y RELACIONES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</si>
</sst>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6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b/>
      <sz val="9"/>
      <name val="Times New Roman"/>
      <family val="1"/>
    </font>
    <font>
      <sz val="9"/>
      <color theme="1" tint="4.9989318521683403E-2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  <font>
      <b/>
      <sz val="16"/>
      <color theme="1"/>
      <name val="Times New Roman"/>
      <family val="1"/>
    </font>
    <font>
      <sz val="11"/>
      <color theme="1" tint="4.9989318521683403E-2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4" borderId="0" applyNumberForma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12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14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44" fontId="9" fillId="0" borderId="1" xfId="0" applyNumberFormat="1" applyFont="1" applyFill="1" applyBorder="1" applyAlignment="1">
      <alignment horizontal="center" vertical="center"/>
    </xf>
    <xf numFmtId="44" fontId="12" fillId="2" borderId="8" xfId="0" applyNumberFormat="1" applyFont="1" applyFill="1" applyBorder="1" applyAlignment="1">
      <alignment horizontal="center" vertical="center" wrapText="1"/>
    </xf>
    <xf numFmtId="44" fontId="12" fillId="2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44" fontId="9" fillId="0" borderId="0" xfId="0" applyNumberFormat="1" applyFont="1" applyAlignment="1">
      <alignment horizontal="center" vertical="center"/>
    </xf>
    <xf numFmtId="44" fontId="9" fillId="0" borderId="12" xfId="0" applyNumberFormat="1" applyFont="1" applyFill="1" applyBorder="1" applyAlignment="1">
      <alignment horizontal="center" vertical="center"/>
    </xf>
    <xf numFmtId="44" fontId="9" fillId="0" borderId="3" xfId="0" applyNumberFormat="1" applyFont="1" applyFill="1" applyBorder="1" applyAlignment="1">
      <alignment horizontal="center" vertical="center"/>
    </xf>
    <xf numFmtId="44" fontId="9" fillId="0" borderId="4" xfId="0" applyNumberFormat="1" applyFont="1" applyFill="1" applyBorder="1" applyAlignment="1">
      <alignment horizontal="center" vertical="center"/>
    </xf>
    <xf numFmtId="44" fontId="9" fillId="5" borderId="1" xfId="0" applyNumberFormat="1" applyFont="1" applyFill="1" applyBorder="1" applyAlignment="1">
      <alignment horizontal="center" vertical="center"/>
    </xf>
    <xf numFmtId="44" fontId="9" fillId="5" borderId="4" xfId="0" applyNumberFormat="1" applyFont="1" applyFill="1" applyBorder="1" applyAlignment="1">
      <alignment horizontal="center" vertical="center"/>
    </xf>
    <xf numFmtId="44" fontId="9" fillId="0" borderId="9" xfId="0" applyNumberFormat="1" applyFont="1" applyFill="1" applyBorder="1" applyAlignment="1">
      <alignment horizontal="center" vertical="center"/>
    </xf>
    <xf numFmtId="44" fontId="9" fillId="0" borderId="5" xfId="0" applyNumberFormat="1" applyFont="1" applyFill="1" applyBorder="1" applyAlignment="1">
      <alignment horizontal="center" vertical="center"/>
    </xf>
    <xf numFmtId="44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9" fillId="0" borderId="0" xfId="0" applyFont="1" applyFill="1" applyAlignment="1"/>
    <xf numFmtId="44" fontId="10" fillId="5" borderId="4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3" fillId="0" borderId="1" xfId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44" fontId="10" fillId="0" borderId="1" xfId="0" applyNumberFormat="1" applyFont="1" applyFill="1" applyBorder="1" applyAlignment="1">
      <alignment horizontal="center" vertical="center"/>
    </xf>
    <xf numFmtId="44" fontId="10" fillId="0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/>
    </xf>
    <xf numFmtId="44" fontId="9" fillId="0" borderId="0" xfId="0" applyNumberFormat="1" applyFont="1" applyFill="1"/>
    <xf numFmtId="44" fontId="9" fillId="0" borderId="0" xfId="0" applyNumberFormat="1" applyFont="1" applyFill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9" fillId="5" borderId="1" xfId="0" applyFont="1" applyFill="1" applyBorder="1"/>
    <xf numFmtId="0" fontId="9" fillId="5" borderId="0" xfId="0" applyFont="1" applyFill="1"/>
    <xf numFmtId="0" fontId="10" fillId="0" borderId="12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vertical="center" wrapText="1"/>
    </xf>
    <xf numFmtId="0" fontId="4" fillId="0" borderId="12" xfId="0" applyFont="1" applyFill="1" applyBorder="1"/>
    <xf numFmtId="49" fontId="4" fillId="0" borderId="3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0" fontId="17" fillId="0" borderId="1" xfId="1" applyFont="1" applyFill="1" applyBorder="1"/>
    <xf numFmtId="0" fontId="4" fillId="0" borderId="1" xfId="0" applyFont="1" applyFill="1" applyBorder="1"/>
    <xf numFmtId="49" fontId="4" fillId="0" borderId="4" xfId="0" applyNumberFormat="1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 vertical="center"/>
    </xf>
    <xf numFmtId="0" fontId="4" fillId="5" borderId="1" xfId="0" applyFont="1" applyFill="1" applyBorder="1"/>
    <xf numFmtId="49" fontId="4" fillId="5" borderId="4" xfId="0" applyNumberFormat="1" applyFont="1" applyFill="1" applyBorder="1" applyAlignment="1">
      <alignment horizontal="center"/>
    </xf>
    <xf numFmtId="0" fontId="4" fillId="0" borderId="1" xfId="1" applyFont="1" applyFill="1" applyBorder="1"/>
    <xf numFmtId="0" fontId="4" fillId="0" borderId="1" xfId="0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9" xfId="0" applyFont="1" applyFill="1" applyBorder="1"/>
    <xf numFmtId="49" fontId="4" fillId="0" borderId="5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vertical="center" wrapText="1"/>
    </xf>
    <xf numFmtId="0" fontId="18" fillId="0" borderId="1" xfId="0" applyFont="1" applyFill="1" applyBorder="1"/>
    <xf numFmtId="0" fontId="1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/>
    </xf>
    <xf numFmtId="0" fontId="15" fillId="0" borderId="12" xfId="0" applyFont="1" applyFill="1" applyBorder="1" applyAlignment="1">
      <alignment horizontal="left" vertical="center" wrapText="1"/>
    </xf>
    <xf numFmtId="0" fontId="4" fillId="5" borderId="0" xfId="0" applyFont="1" applyFill="1" applyBorder="1"/>
    <xf numFmtId="0" fontId="15" fillId="0" borderId="9" xfId="0" applyFont="1" applyFill="1" applyBorder="1" applyAlignment="1">
      <alignment vertical="center" wrapText="1"/>
    </xf>
    <xf numFmtId="0" fontId="11" fillId="3" borderId="16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</cellXfs>
  <cellStyles count="10">
    <cellStyle name="Incorrecto" xfId="1" builtinId="27"/>
    <cellStyle name="Millares 2" xfId="3"/>
    <cellStyle name="Millares 3" xfId="4"/>
    <cellStyle name="Moneda 2" xfId="2"/>
    <cellStyle name="Normal" xfId="0" builtinId="0"/>
    <cellStyle name="Normal 2" xfId="5"/>
    <cellStyle name="Normal 2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colors>
    <mruColors>
      <color rgb="FFFFFF99"/>
      <color rgb="FFFFFF66"/>
      <color rgb="FFFFFFCC"/>
      <color rgb="FFCCFFFF"/>
      <color rgb="FFCCCCFF"/>
      <color rgb="FF9999FF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1</xdr:col>
      <xdr:colOff>1166483</xdr:colOff>
      <xdr:row>0</xdr:row>
      <xdr:rowOff>1070509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1477081" cy="1022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1</xdr:col>
      <xdr:colOff>914400</xdr:colOff>
      <xdr:row>0</xdr:row>
      <xdr:rowOff>1070509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1419225" cy="1022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5"/>
  <sheetViews>
    <sheetView showGridLines="0" zoomScaleNormal="100" workbookViewId="0">
      <selection activeCell="B2" sqref="B2:D2"/>
    </sheetView>
  </sheetViews>
  <sheetFormatPr baseColWidth="10" defaultRowHeight="15" customHeight="1" x14ac:dyDescent="0.25"/>
  <cols>
    <col min="1" max="1" width="6.5703125" style="1" customWidth="1"/>
    <col min="2" max="2" width="61.85546875" style="2" customWidth="1"/>
    <col min="3" max="3" width="129.42578125" style="2" customWidth="1"/>
    <col min="4" max="4" width="15.85546875" style="2" customWidth="1"/>
    <col min="5" max="16384" width="11.42578125" style="2"/>
  </cols>
  <sheetData>
    <row r="1" spans="1:4" ht="90" customHeight="1" x14ac:dyDescent="0.25">
      <c r="A1" s="113"/>
      <c r="B1" s="113"/>
      <c r="C1" s="113"/>
      <c r="D1" s="113"/>
    </row>
    <row r="2" spans="1:4" ht="20.25" x14ac:dyDescent="0.25">
      <c r="A2" s="12"/>
      <c r="B2" s="118" t="s">
        <v>223</v>
      </c>
      <c r="C2" s="118"/>
      <c r="D2" s="118"/>
    </row>
    <row r="3" spans="1:4" ht="15" customHeight="1" x14ac:dyDescent="0.25">
      <c r="A3" s="2"/>
      <c r="B3" s="114" t="s">
        <v>195</v>
      </c>
      <c r="C3" s="114"/>
      <c r="D3" s="114"/>
    </row>
    <row r="4" spans="1:4" ht="15" customHeight="1" x14ac:dyDescent="0.25">
      <c r="A4" s="2"/>
      <c r="B4" s="114" t="s">
        <v>196</v>
      </c>
      <c r="C4" s="114"/>
      <c r="D4" s="114"/>
    </row>
    <row r="5" spans="1:4" ht="15" customHeight="1" x14ac:dyDescent="0.25">
      <c r="A5" s="2"/>
      <c r="B5" s="114" t="s">
        <v>197</v>
      </c>
      <c r="C5" s="114"/>
      <c r="D5" s="114"/>
    </row>
    <row r="6" spans="1:4" ht="15" customHeight="1" x14ac:dyDescent="0.25">
      <c r="A6" s="2"/>
      <c r="B6" s="11" t="s">
        <v>198</v>
      </c>
      <c r="C6" s="117" t="s">
        <v>202</v>
      </c>
      <c r="D6" s="117"/>
    </row>
    <row r="7" spans="1:4" ht="15" customHeight="1" x14ac:dyDescent="0.25">
      <c r="A7" s="2"/>
      <c r="B7" s="116" t="s">
        <v>199</v>
      </c>
      <c r="C7" s="116"/>
      <c r="D7" s="116"/>
    </row>
    <row r="8" spans="1:4" ht="15" customHeight="1" x14ac:dyDescent="0.25">
      <c r="A8" s="2"/>
      <c r="B8" s="114" t="s">
        <v>200</v>
      </c>
      <c r="C8" s="114"/>
      <c r="D8" s="114"/>
    </row>
    <row r="9" spans="1:4" ht="15" customHeight="1" x14ac:dyDescent="0.25">
      <c r="A9" s="2"/>
      <c r="B9" s="115" t="s">
        <v>235</v>
      </c>
      <c r="C9" s="115"/>
      <c r="D9" s="115"/>
    </row>
    <row r="10" spans="1:4" ht="15" customHeight="1" x14ac:dyDescent="0.25">
      <c r="A10" s="2"/>
      <c r="B10" s="114" t="s">
        <v>236</v>
      </c>
      <c r="C10" s="114"/>
      <c r="D10" s="114"/>
    </row>
    <row r="11" spans="1:4" ht="15" customHeight="1" thickBot="1" x14ac:dyDescent="0.3"/>
    <row r="12" spans="1:4" ht="15.75" thickBot="1" x14ac:dyDescent="0.3">
      <c r="A12" s="110" t="s">
        <v>123</v>
      </c>
      <c r="B12" s="111"/>
      <c r="C12" s="111"/>
      <c r="D12" s="112"/>
    </row>
    <row r="13" spans="1:4" ht="15.75" thickBot="1" x14ac:dyDescent="0.3">
      <c r="A13" s="3" t="s">
        <v>7</v>
      </c>
      <c r="B13" s="4" t="s">
        <v>0</v>
      </c>
      <c r="C13" s="4" t="s">
        <v>65</v>
      </c>
      <c r="D13" s="5" t="s">
        <v>78</v>
      </c>
    </row>
    <row r="14" spans="1:4" s="6" customFormat="1" x14ac:dyDescent="0.25">
      <c r="A14" s="80">
        <v>1</v>
      </c>
      <c r="B14" s="81" t="s">
        <v>75</v>
      </c>
      <c r="C14" s="82" t="s">
        <v>109</v>
      </c>
      <c r="D14" s="83" t="s">
        <v>5</v>
      </c>
    </row>
    <row r="15" spans="1:4" s="6" customFormat="1" x14ac:dyDescent="0.25">
      <c r="A15" s="84">
        <v>2</v>
      </c>
      <c r="B15" s="85" t="s">
        <v>37</v>
      </c>
      <c r="C15" s="86" t="s">
        <v>111</v>
      </c>
      <c r="D15" s="87" t="s">
        <v>5</v>
      </c>
    </row>
    <row r="16" spans="1:4" s="6" customFormat="1" x14ac:dyDescent="0.25">
      <c r="A16" s="84">
        <v>3</v>
      </c>
      <c r="B16" s="86" t="s">
        <v>15</v>
      </c>
      <c r="C16" s="86" t="s">
        <v>114</v>
      </c>
      <c r="D16" s="87" t="s">
        <v>5</v>
      </c>
    </row>
    <row r="17" spans="1:4" s="6" customFormat="1" x14ac:dyDescent="0.25">
      <c r="A17" s="84">
        <v>4</v>
      </c>
      <c r="B17" s="86" t="s">
        <v>36</v>
      </c>
      <c r="C17" s="86" t="s">
        <v>239</v>
      </c>
      <c r="D17" s="87" t="s">
        <v>5</v>
      </c>
    </row>
    <row r="18" spans="1:4" s="6" customFormat="1" x14ac:dyDescent="0.25">
      <c r="A18" s="84">
        <v>5</v>
      </c>
      <c r="B18" s="86" t="s">
        <v>11</v>
      </c>
      <c r="C18" s="86" t="s">
        <v>112</v>
      </c>
      <c r="D18" s="87" t="s">
        <v>5</v>
      </c>
    </row>
    <row r="19" spans="1:4" s="6" customFormat="1" x14ac:dyDescent="0.25">
      <c r="A19" s="88">
        <v>6</v>
      </c>
      <c r="B19" s="89" t="s">
        <v>8</v>
      </c>
      <c r="C19" s="89" t="s">
        <v>112</v>
      </c>
      <c r="D19" s="90" t="s">
        <v>5</v>
      </c>
    </row>
    <row r="20" spans="1:4" s="6" customFormat="1" x14ac:dyDescent="0.25">
      <c r="A20" s="84">
        <v>7</v>
      </c>
      <c r="B20" s="91" t="s">
        <v>59</v>
      </c>
      <c r="C20" s="86" t="s">
        <v>116</v>
      </c>
      <c r="D20" s="87" t="s">
        <v>5</v>
      </c>
    </row>
    <row r="21" spans="1:4" s="6" customFormat="1" x14ac:dyDescent="0.25">
      <c r="A21" s="84">
        <v>8</v>
      </c>
      <c r="B21" s="86" t="s">
        <v>102</v>
      </c>
      <c r="C21" s="86" t="s">
        <v>117</v>
      </c>
      <c r="D21" s="87" t="s">
        <v>5</v>
      </c>
    </row>
    <row r="22" spans="1:4" s="6" customFormat="1" x14ac:dyDescent="0.25">
      <c r="A22" s="84">
        <v>9</v>
      </c>
      <c r="B22" s="91" t="s">
        <v>95</v>
      </c>
      <c r="C22" s="91" t="s">
        <v>118</v>
      </c>
      <c r="D22" s="87" t="s">
        <v>5</v>
      </c>
    </row>
    <row r="23" spans="1:4" s="7" customFormat="1" x14ac:dyDescent="0.25">
      <c r="A23" s="84">
        <v>10</v>
      </c>
      <c r="B23" s="92" t="s">
        <v>9</v>
      </c>
      <c r="C23" s="86" t="s">
        <v>119</v>
      </c>
      <c r="D23" s="93" t="s">
        <v>5</v>
      </c>
    </row>
    <row r="24" spans="1:4" s="6" customFormat="1" x14ac:dyDescent="0.25">
      <c r="A24" s="84">
        <v>11</v>
      </c>
      <c r="B24" s="86" t="s">
        <v>10</v>
      </c>
      <c r="C24" s="86" t="s">
        <v>110</v>
      </c>
      <c r="D24" s="87" t="s">
        <v>5</v>
      </c>
    </row>
    <row r="25" spans="1:4" s="6" customFormat="1" x14ac:dyDescent="0.25">
      <c r="A25" s="84">
        <v>12</v>
      </c>
      <c r="B25" s="86" t="s">
        <v>71</v>
      </c>
      <c r="C25" s="86" t="s">
        <v>120</v>
      </c>
      <c r="D25" s="87" t="s">
        <v>5</v>
      </c>
    </row>
    <row r="26" spans="1:4" s="6" customFormat="1" x14ac:dyDescent="0.25">
      <c r="A26" s="84">
        <v>13</v>
      </c>
      <c r="B26" s="86" t="s">
        <v>35</v>
      </c>
      <c r="C26" s="86" t="s">
        <v>121</v>
      </c>
      <c r="D26" s="87" t="s">
        <v>5</v>
      </c>
    </row>
    <row r="27" spans="1:4" s="6" customFormat="1" x14ac:dyDescent="0.25">
      <c r="A27" s="84">
        <v>14</v>
      </c>
      <c r="B27" s="86" t="s">
        <v>12</v>
      </c>
      <c r="C27" s="86" t="s">
        <v>113</v>
      </c>
      <c r="D27" s="87" t="s">
        <v>5</v>
      </c>
    </row>
    <row r="28" spans="1:4" s="6" customFormat="1" x14ac:dyDescent="0.25">
      <c r="A28" s="84">
        <v>15</v>
      </c>
      <c r="B28" s="86" t="s">
        <v>13</v>
      </c>
      <c r="C28" s="86" t="s">
        <v>122</v>
      </c>
      <c r="D28" s="87" t="s">
        <v>5</v>
      </c>
    </row>
    <row r="29" spans="1:4" s="6" customFormat="1" ht="15.75" thickBot="1" x14ac:dyDescent="0.3">
      <c r="A29" s="94">
        <v>16</v>
      </c>
      <c r="B29" s="95" t="s">
        <v>14</v>
      </c>
      <c r="C29" s="95" t="s">
        <v>122</v>
      </c>
      <c r="D29" s="96" t="s">
        <v>5</v>
      </c>
    </row>
    <row r="30" spans="1:4" ht="15.75" thickBot="1" x14ac:dyDescent="0.3">
      <c r="A30" s="61"/>
    </row>
    <row r="31" spans="1:4" ht="15.75" thickBot="1" x14ac:dyDescent="0.3">
      <c r="A31" s="110" t="s">
        <v>124</v>
      </c>
      <c r="B31" s="111"/>
      <c r="C31" s="111"/>
      <c r="D31" s="112"/>
    </row>
    <row r="32" spans="1:4" ht="15.75" thickBot="1" x14ac:dyDescent="0.3">
      <c r="A32" s="8" t="s">
        <v>2</v>
      </c>
      <c r="B32" s="9" t="s">
        <v>0</v>
      </c>
      <c r="C32" s="8" t="s">
        <v>65</v>
      </c>
      <c r="D32" s="10" t="s">
        <v>1</v>
      </c>
    </row>
    <row r="33" spans="1:4" s="6" customFormat="1" x14ac:dyDescent="0.25">
      <c r="A33" s="80">
        <v>1</v>
      </c>
      <c r="B33" s="107" t="s">
        <v>76</v>
      </c>
      <c r="C33" s="81" t="s">
        <v>125</v>
      </c>
      <c r="D33" s="83" t="s">
        <v>3</v>
      </c>
    </row>
    <row r="34" spans="1:4" s="6" customFormat="1" x14ac:dyDescent="0.25">
      <c r="A34" s="84">
        <v>2</v>
      </c>
      <c r="B34" s="97" t="s">
        <v>19</v>
      </c>
      <c r="C34" s="98" t="s">
        <v>126</v>
      </c>
      <c r="D34" s="87" t="s">
        <v>3</v>
      </c>
    </row>
    <row r="35" spans="1:4" s="6" customFormat="1" x14ac:dyDescent="0.25">
      <c r="A35" s="88">
        <v>3</v>
      </c>
      <c r="B35" s="99" t="s">
        <v>8</v>
      </c>
      <c r="C35" s="100" t="s">
        <v>252</v>
      </c>
      <c r="D35" s="90" t="s">
        <v>3</v>
      </c>
    </row>
    <row r="36" spans="1:4" s="6" customFormat="1" x14ac:dyDescent="0.25">
      <c r="A36" s="88">
        <v>4</v>
      </c>
      <c r="B36" s="99" t="s">
        <v>8</v>
      </c>
      <c r="C36" s="100" t="s">
        <v>253</v>
      </c>
      <c r="D36" s="90" t="s">
        <v>3</v>
      </c>
    </row>
    <row r="37" spans="1:4" s="6" customFormat="1" x14ac:dyDescent="0.25">
      <c r="A37" s="84">
        <v>5</v>
      </c>
      <c r="B37" s="97" t="s">
        <v>274</v>
      </c>
      <c r="C37" s="98" t="s">
        <v>266</v>
      </c>
      <c r="D37" s="87" t="s">
        <v>3</v>
      </c>
    </row>
    <row r="38" spans="1:4" s="6" customFormat="1" x14ac:dyDescent="0.25">
      <c r="A38" s="88">
        <v>6</v>
      </c>
      <c r="B38" s="99" t="s">
        <v>8</v>
      </c>
      <c r="C38" s="100" t="s">
        <v>254</v>
      </c>
      <c r="D38" s="90" t="s">
        <v>3</v>
      </c>
    </row>
    <row r="39" spans="1:4" s="6" customFormat="1" x14ac:dyDescent="0.25">
      <c r="A39" s="84">
        <v>7</v>
      </c>
      <c r="B39" s="97" t="s">
        <v>81</v>
      </c>
      <c r="C39" s="98" t="s">
        <v>127</v>
      </c>
      <c r="D39" s="87" t="s">
        <v>3</v>
      </c>
    </row>
    <row r="40" spans="1:4" s="6" customFormat="1" x14ac:dyDescent="0.25">
      <c r="A40" s="84">
        <v>8</v>
      </c>
      <c r="B40" s="101" t="s">
        <v>101</v>
      </c>
      <c r="C40" s="98" t="s">
        <v>128</v>
      </c>
      <c r="D40" s="87" t="s">
        <v>3</v>
      </c>
    </row>
    <row r="41" spans="1:4" s="6" customFormat="1" x14ac:dyDescent="0.25">
      <c r="A41" s="88">
        <v>9</v>
      </c>
      <c r="B41" s="99" t="s">
        <v>8</v>
      </c>
      <c r="C41" s="100" t="s">
        <v>129</v>
      </c>
      <c r="D41" s="90" t="s">
        <v>3</v>
      </c>
    </row>
    <row r="42" spans="1:4" s="6" customFormat="1" x14ac:dyDescent="0.25">
      <c r="A42" s="84">
        <v>10</v>
      </c>
      <c r="B42" s="86" t="s">
        <v>16</v>
      </c>
      <c r="C42" s="98" t="s">
        <v>130</v>
      </c>
      <c r="D42" s="87" t="s">
        <v>3</v>
      </c>
    </row>
    <row r="43" spans="1:4" s="6" customFormat="1" x14ac:dyDescent="0.25">
      <c r="A43" s="88">
        <v>11</v>
      </c>
      <c r="B43" s="89" t="s">
        <v>8</v>
      </c>
      <c r="C43" s="100" t="s">
        <v>262</v>
      </c>
      <c r="D43" s="90" t="s">
        <v>3</v>
      </c>
    </row>
    <row r="44" spans="1:4" s="6" customFormat="1" x14ac:dyDescent="0.25">
      <c r="A44" s="84">
        <v>12</v>
      </c>
      <c r="B44" s="86" t="s">
        <v>85</v>
      </c>
      <c r="C44" s="97" t="s">
        <v>131</v>
      </c>
      <c r="D44" s="87" t="s">
        <v>3</v>
      </c>
    </row>
    <row r="45" spans="1:4" s="6" customFormat="1" x14ac:dyDescent="0.25">
      <c r="A45" s="84">
        <v>13</v>
      </c>
      <c r="B45" s="97" t="s">
        <v>61</v>
      </c>
      <c r="C45" s="97" t="s">
        <v>263</v>
      </c>
      <c r="D45" s="87" t="s">
        <v>3</v>
      </c>
    </row>
    <row r="46" spans="1:4" s="6" customFormat="1" x14ac:dyDescent="0.25">
      <c r="A46" s="88">
        <v>14</v>
      </c>
      <c r="B46" s="99" t="s">
        <v>8</v>
      </c>
      <c r="C46" s="99" t="s">
        <v>264</v>
      </c>
      <c r="D46" s="90" t="s">
        <v>3</v>
      </c>
    </row>
    <row r="47" spans="1:4" s="6" customFormat="1" x14ac:dyDescent="0.25">
      <c r="A47" s="84">
        <v>15</v>
      </c>
      <c r="B47" s="102" t="s">
        <v>86</v>
      </c>
      <c r="C47" s="98" t="s">
        <v>132</v>
      </c>
      <c r="D47" s="87" t="s">
        <v>3</v>
      </c>
    </row>
    <row r="48" spans="1:4" s="6" customFormat="1" x14ac:dyDescent="0.25">
      <c r="A48" s="84">
        <v>16</v>
      </c>
      <c r="B48" s="97" t="s">
        <v>38</v>
      </c>
      <c r="C48" s="98" t="s">
        <v>247</v>
      </c>
      <c r="D48" s="87" t="s">
        <v>3</v>
      </c>
    </row>
    <row r="49" spans="1:4" s="6" customFormat="1" x14ac:dyDescent="0.25">
      <c r="A49" s="84">
        <v>17</v>
      </c>
      <c r="B49" s="97" t="s">
        <v>50</v>
      </c>
      <c r="C49" s="98" t="s">
        <v>134</v>
      </c>
      <c r="D49" s="87" t="s">
        <v>3</v>
      </c>
    </row>
    <row r="50" spans="1:4" s="6" customFormat="1" x14ac:dyDescent="0.25">
      <c r="A50" s="84">
        <v>18</v>
      </c>
      <c r="B50" s="97" t="s">
        <v>44</v>
      </c>
      <c r="C50" s="98" t="s">
        <v>135</v>
      </c>
      <c r="D50" s="87" t="s">
        <v>3</v>
      </c>
    </row>
    <row r="51" spans="1:4" s="6" customFormat="1" x14ac:dyDescent="0.25">
      <c r="A51" s="84">
        <v>19</v>
      </c>
      <c r="B51" s="97" t="s">
        <v>232</v>
      </c>
      <c r="C51" s="98" t="s">
        <v>136</v>
      </c>
      <c r="D51" s="87" t="s">
        <v>3</v>
      </c>
    </row>
    <row r="52" spans="1:4" s="6" customFormat="1" x14ac:dyDescent="0.25">
      <c r="A52" s="84">
        <v>20</v>
      </c>
      <c r="B52" s="97" t="s">
        <v>28</v>
      </c>
      <c r="C52" s="98" t="s">
        <v>137</v>
      </c>
      <c r="D52" s="87" t="s">
        <v>3</v>
      </c>
    </row>
    <row r="53" spans="1:4" s="6" customFormat="1" x14ac:dyDescent="0.25">
      <c r="A53" s="88">
        <v>21</v>
      </c>
      <c r="B53" s="99" t="s">
        <v>8</v>
      </c>
      <c r="C53" s="100" t="s">
        <v>248</v>
      </c>
      <c r="D53" s="90" t="s">
        <v>3</v>
      </c>
    </row>
    <row r="54" spans="1:4" s="6" customFormat="1" x14ac:dyDescent="0.25">
      <c r="A54" s="84">
        <v>22</v>
      </c>
      <c r="B54" s="97" t="s">
        <v>80</v>
      </c>
      <c r="C54" s="98" t="s">
        <v>138</v>
      </c>
      <c r="D54" s="87" t="s">
        <v>3</v>
      </c>
    </row>
    <row r="55" spans="1:4" s="6" customFormat="1" x14ac:dyDescent="0.25">
      <c r="A55" s="84">
        <v>23</v>
      </c>
      <c r="B55" s="97" t="s">
        <v>227</v>
      </c>
      <c r="C55" s="98" t="s">
        <v>240</v>
      </c>
      <c r="D55" s="87" t="s">
        <v>3</v>
      </c>
    </row>
    <row r="56" spans="1:4" s="6" customFormat="1" x14ac:dyDescent="0.25">
      <c r="A56" s="84">
        <v>24</v>
      </c>
      <c r="B56" s="97" t="s">
        <v>84</v>
      </c>
      <c r="C56" s="98" t="s">
        <v>139</v>
      </c>
      <c r="D56" s="87" t="s">
        <v>3</v>
      </c>
    </row>
    <row r="57" spans="1:4" s="6" customFormat="1" x14ac:dyDescent="0.25">
      <c r="A57" s="88">
        <v>25</v>
      </c>
      <c r="B57" s="99" t="s">
        <v>8</v>
      </c>
      <c r="C57" s="100" t="s">
        <v>255</v>
      </c>
      <c r="D57" s="90" t="s">
        <v>3</v>
      </c>
    </row>
    <row r="58" spans="1:4" s="6" customFormat="1" x14ac:dyDescent="0.25">
      <c r="A58" s="88">
        <v>26</v>
      </c>
      <c r="B58" s="99" t="s">
        <v>8</v>
      </c>
      <c r="C58" s="100" t="s">
        <v>256</v>
      </c>
      <c r="D58" s="90" t="s">
        <v>3</v>
      </c>
    </row>
    <row r="59" spans="1:4" s="6" customFormat="1" x14ac:dyDescent="0.25">
      <c r="A59" s="84">
        <v>27</v>
      </c>
      <c r="B59" s="97" t="s">
        <v>40</v>
      </c>
      <c r="C59" s="98" t="s">
        <v>140</v>
      </c>
      <c r="D59" s="87" t="s">
        <v>3</v>
      </c>
    </row>
    <row r="60" spans="1:4" s="6" customFormat="1" x14ac:dyDescent="0.25">
      <c r="A60" s="84">
        <v>28</v>
      </c>
      <c r="B60" s="97" t="s">
        <v>92</v>
      </c>
      <c r="C60" s="98" t="s">
        <v>141</v>
      </c>
      <c r="D60" s="87" t="s">
        <v>3</v>
      </c>
    </row>
    <row r="61" spans="1:4" s="6" customFormat="1" x14ac:dyDescent="0.25">
      <c r="A61" s="88">
        <v>29</v>
      </c>
      <c r="B61" s="99" t="s">
        <v>8</v>
      </c>
      <c r="C61" s="100" t="s">
        <v>117</v>
      </c>
      <c r="D61" s="90" t="s">
        <v>3</v>
      </c>
    </row>
    <row r="62" spans="1:4" s="6" customFormat="1" x14ac:dyDescent="0.25">
      <c r="A62" s="84">
        <v>30</v>
      </c>
      <c r="B62" s="97" t="s">
        <v>90</v>
      </c>
      <c r="C62" s="98" t="s">
        <v>142</v>
      </c>
      <c r="D62" s="87" t="s">
        <v>3</v>
      </c>
    </row>
    <row r="63" spans="1:4" s="6" customFormat="1" x14ac:dyDescent="0.25">
      <c r="A63" s="84">
        <v>31</v>
      </c>
      <c r="B63" s="97" t="s">
        <v>51</v>
      </c>
      <c r="C63" s="98" t="s">
        <v>142</v>
      </c>
      <c r="D63" s="87" t="s">
        <v>3</v>
      </c>
    </row>
    <row r="64" spans="1:4" s="6" customFormat="1" x14ac:dyDescent="0.25">
      <c r="A64" s="84">
        <v>32</v>
      </c>
      <c r="B64" s="97" t="s">
        <v>89</v>
      </c>
      <c r="C64" s="98" t="s">
        <v>142</v>
      </c>
      <c r="D64" s="87" t="s">
        <v>3</v>
      </c>
    </row>
    <row r="65" spans="1:4" s="6" customFormat="1" x14ac:dyDescent="0.25">
      <c r="A65" s="84">
        <v>33</v>
      </c>
      <c r="B65" s="97" t="s">
        <v>52</v>
      </c>
      <c r="C65" s="98" t="s">
        <v>142</v>
      </c>
      <c r="D65" s="87" t="s">
        <v>3</v>
      </c>
    </row>
    <row r="66" spans="1:4" s="6" customFormat="1" x14ac:dyDescent="0.25">
      <c r="A66" s="84">
        <v>34</v>
      </c>
      <c r="B66" s="97" t="s">
        <v>98</v>
      </c>
      <c r="C66" s="98" t="s">
        <v>142</v>
      </c>
      <c r="D66" s="87" t="s">
        <v>3</v>
      </c>
    </row>
    <row r="67" spans="1:4" s="6" customFormat="1" x14ac:dyDescent="0.25">
      <c r="A67" s="84">
        <v>35</v>
      </c>
      <c r="B67" s="97" t="s">
        <v>69</v>
      </c>
      <c r="C67" s="98" t="s">
        <v>142</v>
      </c>
      <c r="D67" s="87" t="s">
        <v>3</v>
      </c>
    </row>
    <row r="68" spans="1:4" s="6" customFormat="1" x14ac:dyDescent="0.25">
      <c r="A68" s="84">
        <v>36</v>
      </c>
      <c r="B68" s="97" t="s">
        <v>226</v>
      </c>
      <c r="C68" s="98" t="s">
        <v>142</v>
      </c>
      <c r="D68" s="87" t="s">
        <v>3</v>
      </c>
    </row>
    <row r="69" spans="1:4" s="6" customFormat="1" x14ac:dyDescent="0.25">
      <c r="A69" s="84">
        <v>37</v>
      </c>
      <c r="B69" s="97" t="s">
        <v>29</v>
      </c>
      <c r="C69" s="98" t="s">
        <v>143</v>
      </c>
      <c r="D69" s="87" t="s">
        <v>3</v>
      </c>
    </row>
    <row r="70" spans="1:4" s="6" customFormat="1" x14ac:dyDescent="0.25">
      <c r="A70" s="84">
        <v>38</v>
      </c>
      <c r="B70" s="97" t="s">
        <v>43</v>
      </c>
      <c r="C70" s="98" t="s">
        <v>144</v>
      </c>
      <c r="D70" s="87" t="s">
        <v>3</v>
      </c>
    </row>
    <row r="71" spans="1:4" s="6" customFormat="1" x14ac:dyDescent="0.25">
      <c r="A71" s="84">
        <v>39</v>
      </c>
      <c r="B71" s="97" t="s">
        <v>91</v>
      </c>
      <c r="C71" s="98" t="s">
        <v>122</v>
      </c>
      <c r="D71" s="87" t="s">
        <v>3</v>
      </c>
    </row>
    <row r="72" spans="1:4" s="6" customFormat="1" x14ac:dyDescent="0.25">
      <c r="A72" s="84">
        <v>40</v>
      </c>
      <c r="B72" s="97" t="s">
        <v>70</v>
      </c>
      <c r="C72" s="98" t="s">
        <v>122</v>
      </c>
      <c r="D72" s="87" t="s">
        <v>3</v>
      </c>
    </row>
    <row r="73" spans="1:4" s="6" customFormat="1" x14ac:dyDescent="0.25">
      <c r="A73" s="84">
        <v>41</v>
      </c>
      <c r="B73" s="97" t="s">
        <v>55</v>
      </c>
      <c r="C73" s="98" t="s">
        <v>122</v>
      </c>
      <c r="D73" s="87" t="s">
        <v>3</v>
      </c>
    </row>
    <row r="74" spans="1:4" s="6" customFormat="1" x14ac:dyDescent="0.25">
      <c r="A74" s="84">
        <v>42</v>
      </c>
      <c r="B74" s="97" t="s">
        <v>56</v>
      </c>
      <c r="C74" s="98" t="s">
        <v>113</v>
      </c>
      <c r="D74" s="87" t="s">
        <v>3</v>
      </c>
    </row>
    <row r="75" spans="1:4" s="6" customFormat="1" x14ac:dyDescent="0.25">
      <c r="A75" s="84">
        <v>43</v>
      </c>
      <c r="B75" s="97" t="s">
        <v>30</v>
      </c>
      <c r="C75" s="98" t="s">
        <v>113</v>
      </c>
      <c r="D75" s="87" t="s">
        <v>3</v>
      </c>
    </row>
    <row r="76" spans="1:4" s="6" customFormat="1" x14ac:dyDescent="0.25">
      <c r="A76" s="84">
        <v>44</v>
      </c>
      <c r="B76" s="97" t="s">
        <v>77</v>
      </c>
      <c r="C76" s="98" t="s">
        <v>113</v>
      </c>
      <c r="D76" s="87" t="s">
        <v>3</v>
      </c>
    </row>
    <row r="77" spans="1:4" s="6" customFormat="1" x14ac:dyDescent="0.25">
      <c r="A77" s="84">
        <v>45</v>
      </c>
      <c r="B77" s="97" t="s">
        <v>267</v>
      </c>
      <c r="C77" s="98" t="s">
        <v>145</v>
      </c>
      <c r="D77" s="87" t="s">
        <v>3</v>
      </c>
    </row>
    <row r="78" spans="1:4" s="6" customFormat="1" x14ac:dyDescent="0.25">
      <c r="A78" s="84">
        <v>46</v>
      </c>
      <c r="B78" s="97" t="s">
        <v>60</v>
      </c>
      <c r="C78" s="98" t="s">
        <v>146</v>
      </c>
      <c r="D78" s="87" t="s">
        <v>3</v>
      </c>
    </row>
    <row r="79" spans="1:4" s="6" customFormat="1" x14ac:dyDescent="0.25">
      <c r="A79" s="84">
        <v>47</v>
      </c>
      <c r="B79" s="97" t="s">
        <v>64</v>
      </c>
      <c r="C79" s="98" t="s">
        <v>146</v>
      </c>
      <c r="D79" s="87" t="s">
        <v>3</v>
      </c>
    </row>
    <row r="80" spans="1:4" s="6" customFormat="1" x14ac:dyDescent="0.25">
      <c r="A80" s="84">
        <v>48</v>
      </c>
      <c r="B80" s="97" t="s">
        <v>67</v>
      </c>
      <c r="C80" s="98" t="s">
        <v>146</v>
      </c>
      <c r="D80" s="87" t="s">
        <v>3</v>
      </c>
    </row>
    <row r="81" spans="1:4" s="6" customFormat="1" x14ac:dyDescent="0.25">
      <c r="A81" s="84">
        <v>49</v>
      </c>
      <c r="B81" s="97" t="s">
        <v>18</v>
      </c>
      <c r="C81" s="98" t="s">
        <v>249</v>
      </c>
      <c r="D81" s="87" t="s">
        <v>3</v>
      </c>
    </row>
    <row r="82" spans="1:4" s="6" customFormat="1" x14ac:dyDescent="0.25">
      <c r="A82" s="88">
        <v>50</v>
      </c>
      <c r="B82" s="108" t="s">
        <v>8</v>
      </c>
      <c r="C82" s="100" t="s">
        <v>250</v>
      </c>
      <c r="D82" s="90" t="s">
        <v>3</v>
      </c>
    </row>
    <row r="83" spans="1:4" s="6" customFormat="1" x14ac:dyDescent="0.25">
      <c r="A83" s="84">
        <v>51</v>
      </c>
      <c r="B83" s="97" t="s">
        <v>54</v>
      </c>
      <c r="C83" s="98" t="s">
        <v>147</v>
      </c>
      <c r="D83" s="87" t="s">
        <v>3</v>
      </c>
    </row>
    <row r="84" spans="1:4" s="6" customFormat="1" x14ac:dyDescent="0.25">
      <c r="A84" s="84">
        <v>52</v>
      </c>
      <c r="B84" s="97" t="s">
        <v>87</v>
      </c>
      <c r="C84" s="98" t="s">
        <v>251</v>
      </c>
      <c r="D84" s="87" t="s">
        <v>3</v>
      </c>
    </row>
    <row r="85" spans="1:4" s="6" customFormat="1" x14ac:dyDescent="0.25">
      <c r="A85" s="84">
        <v>53</v>
      </c>
      <c r="B85" s="97" t="s">
        <v>73</v>
      </c>
      <c r="C85" s="98" t="s">
        <v>149</v>
      </c>
      <c r="D85" s="87" t="s">
        <v>3</v>
      </c>
    </row>
    <row r="86" spans="1:4" s="6" customFormat="1" x14ac:dyDescent="0.25">
      <c r="A86" s="88">
        <v>54</v>
      </c>
      <c r="B86" s="99" t="s">
        <v>8</v>
      </c>
      <c r="C86" s="100" t="s">
        <v>265</v>
      </c>
      <c r="D86" s="90" t="s">
        <v>3</v>
      </c>
    </row>
    <row r="87" spans="1:4" s="6" customFormat="1" x14ac:dyDescent="0.25">
      <c r="A87" s="84">
        <v>55</v>
      </c>
      <c r="B87" s="97" t="s">
        <v>93</v>
      </c>
      <c r="C87" s="98" t="s">
        <v>150</v>
      </c>
      <c r="D87" s="87" t="s">
        <v>3</v>
      </c>
    </row>
    <row r="88" spans="1:4" s="6" customFormat="1" x14ac:dyDescent="0.25">
      <c r="A88" s="84">
        <v>56</v>
      </c>
      <c r="B88" s="97" t="s">
        <v>66</v>
      </c>
      <c r="C88" s="98" t="s">
        <v>150</v>
      </c>
      <c r="D88" s="87" t="s">
        <v>3</v>
      </c>
    </row>
    <row r="89" spans="1:4" s="6" customFormat="1" x14ac:dyDescent="0.25">
      <c r="A89" s="88">
        <v>57</v>
      </c>
      <c r="B89" s="99" t="s">
        <v>8</v>
      </c>
      <c r="C89" s="100" t="s">
        <v>257</v>
      </c>
      <c r="D89" s="90" t="s">
        <v>3</v>
      </c>
    </row>
    <row r="90" spans="1:4" s="6" customFormat="1" x14ac:dyDescent="0.25">
      <c r="A90" s="88">
        <v>58</v>
      </c>
      <c r="B90" s="99" t="s">
        <v>8</v>
      </c>
      <c r="C90" s="100" t="s">
        <v>115</v>
      </c>
      <c r="D90" s="90" t="s">
        <v>3</v>
      </c>
    </row>
    <row r="91" spans="1:4" s="6" customFormat="1" x14ac:dyDescent="0.25">
      <c r="A91" s="84">
        <v>59</v>
      </c>
      <c r="B91" s="97" t="s">
        <v>268</v>
      </c>
      <c r="C91" s="98" t="s">
        <v>155</v>
      </c>
      <c r="D91" s="87" t="s">
        <v>3</v>
      </c>
    </row>
    <row r="92" spans="1:4" s="6" customFormat="1" x14ac:dyDescent="0.25">
      <c r="A92" s="88">
        <v>60</v>
      </c>
      <c r="B92" s="99" t="s">
        <v>8</v>
      </c>
      <c r="C92" s="100" t="s">
        <v>258</v>
      </c>
      <c r="D92" s="90" t="s">
        <v>3</v>
      </c>
    </row>
    <row r="93" spans="1:4" s="6" customFormat="1" x14ac:dyDescent="0.25">
      <c r="A93" s="84">
        <v>61</v>
      </c>
      <c r="B93" s="97" t="s">
        <v>104</v>
      </c>
      <c r="C93" s="98" t="s">
        <v>151</v>
      </c>
      <c r="D93" s="87" t="s">
        <v>3</v>
      </c>
    </row>
    <row r="94" spans="1:4" s="6" customFormat="1" x14ac:dyDescent="0.25">
      <c r="A94" s="88">
        <v>62</v>
      </c>
      <c r="B94" s="99" t="s">
        <v>8</v>
      </c>
      <c r="C94" s="100" t="s">
        <v>259</v>
      </c>
      <c r="D94" s="90" t="s">
        <v>3</v>
      </c>
    </row>
    <row r="95" spans="1:4" s="6" customFormat="1" x14ac:dyDescent="0.25">
      <c r="A95" s="84">
        <v>63</v>
      </c>
      <c r="B95" s="97" t="s">
        <v>31</v>
      </c>
      <c r="C95" s="98" t="s">
        <v>152</v>
      </c>
      <c r="D95" s="87" t="s">
        <v>3</v>
      </c>
    </row>
    <row r="96" spans="1:4" s="6" customFormat="1" x14ac:dyDescent="0.25">
      <c r="A96" s="84">
        <v>64</v>
      </c>
      <c r="B96" s="97" t="s">
        <v>32</v>
      </c>
      <c r="C96" s="98" t="s">
        <v>153</v>
      </c>
      <c r="D96" s="87" t="s">
        <v>3</v>
      </c>
    </row>
    <row r="97" spans="1:4" s="6" customFormat="1" x14ac:dyDescent="0.25">
      <c r="A97" s="84">
        <v>65</v>
      </c>
      <c r="B97" s="97" t="s">
        <v>33</v>
      </c>
      <c r="C97" s="98" t="s">
        <v>153</v>
      </c>
      <c r="D97" s="87" t="s">
        <v>3</v>
      </c>
    </row>
    <row r="98" spans="1:4" s="6" customFormat="1" x14ac:dyDescent="0.25">
      <c r="A98" s="88">
        <v>66</v>
      </c>
      <c r="B98" s="99" t="s">
        <v>8</v>
      </c>
      <c r="C98" s="100" t="s">
        <v>260</v>
      </c>
      <c r="D98" s="90" t="s">
        <v>3</v>
      </c>
    </row>
    <row r="99" spans="1:4" s="6" customFormat="1" x14ac:dyDescent="0.25">
      <c r="A99" s="84">
        <v>67</v>
      </c>
      <c r="B99" s="97" t="s">
        <v>42</v>
      </c>
      <c r="C99" s="98" t="s">
        <v>261</v>
      </c>
      <c r="D99" s="87" t="s">
        <v>3</v>
      </c>
    </row>
    <row r="100" spans="1:4" s="6" customFormat="1" x14ac:dyDescent="0.25">
      <c r="A100" s="84">
        <v>68</v>
      </c>
      <c r="B100" s="97" t="s">
        <v>68</v>
      </c>
      <c r="C100" s="98" t="s">
        <v>156</v>
      </c>
      <c r="D100" s="87" t="s">
        <v>3</v>
      </c>
    </row>
    <row r="101" spans="1:4" s="6" customFormat="1" x14ac:dyDescent="0.25">
      <c r="A101" s="84">
        <v>69</v>
      </c>
      <c r="B101" s="97" t="s">
        <v>63</v>
      </c>
      <c r="C101" s="98" t="s">
        <v>157</v>
      </c>
      <c r="D101" s="87" t="s">
        <v>3</v>
      </c>
    </row>
    <row r="102" spans="1:4" s="6" customFormat="1" x14ac:dyDescent="0.25">
      <c r="A102" s="84">
        <v>70</v>
      </c>
      <c r="B102" s="97" t="s">
        <v>58</v>
      </c>
      <c r="C102" s="98" t="s">
        <v>158</v>
      </c>
      <c r="D102" s="87" t="s">
        <v>3</v>
      </c>
    </row>
    <row r="103" spans="1:4" s="6" customFormat="1" x14ac:dyDescent="0.25">
      <c r="A103" s="88">
        <v>71</v>
      </c>
      <c r="B103" s="99" t="s">
        <v>8</v>
      </c>
      <c r="C103" s="100" t="s">
        <v>159</v>
      </c>
      <c r="D103" s="90" t="s">
        <v>3</v>
      </c>
    </row>
    <row r="104" spans="1:4" s="6" customFormat="1" x14ac:dyDescent="0.25">
      <c r="A104" s="84">
        <v>72</v>
      </c>
      <c r="B104" s="97" t="s">
        <v>103</v>
      </c>
      <c r="C104" s="98" t="s">
        <v>160</v>
      </c>
      <c r="D104" s="87" t="s">
        <v>3</v>
      </c>
    </row>
    <row r="105" spans="1:4" s="6" customFormat="1" x14ac:dyDescent="0.25">
      <c r="A105" s="84">
        <v>73</v>
      </c>
      <c r="B105" s="97" t="s">
        <v>46</v>
      </c>
      <c r="C105" s="98" t="s">
        <v>160</v>
      </c>
      <c r="D105" s="87" t="s">
        <v>3</v>
      </c>
    </row>
    <row r="106" spans="1:4" s="6" customFormat="1" x14ac:dyDescent="0.25">
      <c r="A106" s="84">
        <v>74</v>
      </c>
      <c r="B106" s="97" t="s">
        <v>229</v>
      </c>
      <c r="C106" s="98" t="s">
        <v>160</v>
      </c>
      <c r="D106" s="87" t="s">
        <v>3</v>
      </c>
    </row>
    <row r="107" spans="1:4" s="6" customFormat="1" x14ac:dyDescent="0.25">
      <c r="A107" s="88">
        <v>75</v>
      </c>
      <c r="B107" s="99" t="s">
        <v>8</v>
      </c>
      <c r="C107" s="99" t="s">
        <v>161</v>
      </c>
      <c r="D107" s="90" t="s">
        <v>3</v>
      </c>
    </row>
    <row r="108" spans="1:4" s="6" customFormat="1" x14ac:dyDescent="0.25">
      <c r="A108" s="84">
        <v>76</v>
      </c>
      <c r="B108" s="97" t="s">
        <v>96</v>
      </c>
      <c r="C108" s="98" t="s">
        <v>162</v>
      </c>
      <c r="D108" s="87" t="s">
        <v>3</v>
      </c>
    </row>
    <row r="109" spans="1:4" s="6" customFormat="1" x14ac:dyDescent="0.25">
      <c r="A109" s="84">
        <v>77</v>
      </c>
      <c r="B109" s="97" t="s">
        <v>269</v>
      </c>
      <c r="C109" s="98" t="s">
        <v>163</v>
      </c>
      <c r="D109" s="87" t="s">
        <v>3</v>
      </c>
    </row>
    <row r="110" spans="1:4" s="6" customFormat="1" ht="18" customHeight="1" x14ac:dyDescent="0.25">
      <c r="A110" s="84">
        <v>78</v>
      </c>
      <c r="B110" s="97" t="s">
        <v>270</v>
      </c>
      <c r="C110" s="98" t="s">
        <v>194</v>
      </c>
      <c r="D110" s="87" t="s">
        <v>3</v>
      </c>
    </row>
    <row r="111" spans="1:4" s="6" customFormat="1" x14ac:dyDescent="0.25">
      <c r="A111" s="88">
        <v>79</v>
      </c>
      <c r="B111" s="99" t="s">
        <v>8</v>
      </c>
      <c r="C111" s="100" t="s">
        <v>243</v>
      </c>
      <c r="D111" s="90" t="s">
        <v>3</v>
      </c>
    </row>
    <row r="112" spans="1:4" s="6" customFormat="1" x14ac:dyDescent="0.25">
      <c r="A112" s="84">
        <v>80</v>
      </c>
      <c r="B112" s="97" t="s">
        <v>79</v>
      </c>
      <c r="C112" s="98" t="s">
        <v>245</v>
      </c>
      <c r="D112" s="87" t="s">
        <v>3</v>
      </c>
    </row>
    <row r="113" spans="1:4" s="6" customFormat="1" x14ac:dyDescent="0.25">
      <c r="A113" s="84">
        <v>81</v>
      </c>
      <c r="B113" s="97" t="s">
        <v>47</v>
      </c>
      <c r="C113" s="98" t="s">
        <v>245</v>
      </c>
      <c r="D113" s="87" t="s">
        <v>3</v>
      </c>
    </row>
    <row r="114" spans="1:4" s="6" customFormat="1" x14ac:dyDescent="0.25">
      <c r="A114" s="88">
        <v>82</v>
      </c>
      <c r="B114" s="99" t="s">
        <v>8</v>
      </c>
      <c r="C114" s="100" t="s">
        <v>246</v>
      </c>
      <c r="D114" s="90" t="s">
        <v>3</v>
      </c>
    </row>
    <row r="115" spans="1:4" s="6" customFormat="1" x14ac:dyDescent="0.25">
      <c r="A115" s="88">
        <v>83</v>
      </c>
      <c r="B115" s="99" t="s">
        <v>8</v>
      </c>
      <c r="C115" s="100" t="s">
        <v>244</v>
      </c>
      <c r="D115" s="90" t="s">
        <v>3</v>
      </c>
    </row>
    <row r="116" spans="1:4" s="6" customFormat="1" x14ac:dyDescent="0.25">
      <c r="A116" s="84">
        <v>84</v>
      </c>
      <c r="B116" s="97" t="s">
        <v>88</v>
      </c>
      <c r="C116" s="97" t="s">
        <v>164</v>
      </c>
      <c r="D116" s="87" t="s">
        <v>3</v>
      </c>
    </row>
    <row r="117" spans="1:4" s="6" customFormat="1" x14ac:dyDescent="0.25">
      <c r="A117" s="84">
        <v>85</v>
      </c>
      <c r="B117" s="97" t="s">
        <v>99</v>
      </c>
      <c r="C117" s="98" t="s">
        <v>112</v>
      </c>
      <c r="D117" s="87" t="s">
        <v>3</v>
      </c>
    </row>
    <row r="118" spans="1:4" s="6" customFormat="1" x14ac:dyDescent="0.25">
      <c r="A118" s="84">
        <v>86</v>
      </c>
      <c r="B118" s="97" t="s">
        <v>83</v>
      </c>
      <c r="C118" s="97" t="s">
        <v>165</v>
      </c>
      <c r="D118" s="87" t="s">
        <v>3</v>
      </c>
    </row>
    <row r="119" spans="1:4" s="6" customFormat="1" x14ac:dyDescent="0.25">
      <c r="A119" s="84">
        <v>87</v>
      </c>
      <c r="B119" s="97" t="s">
        <v>271</v>
      </c>
      <c r="C119" s="98" t="s">
        <v>166</v>
      </c>
      <c r="D119" s="87" t="s">
        <v>3</v>
      </c>
    </row>
    <row r="120" spans="1:4" s="6" customFormat="1" x14ac:dyDescent="0.25">
      <c r="A120" s="84">
        <v>88</v>
      </c>
      <c r="B120" s="97" t="s">
        <v>20</v>
      </c>
      <c r="C120" s="98" t="s">
        <v>167</v>
      </c>
      <c r="D120" s="87" t="s">
        <v>3</v>
      </c>
    </row>
    <row r="121" spans="1:4" s="6" customFormat="1" x14ac:dyDescent="0.25">
      <c r="A121" s="84">
        <v>89</v>
      </c>
      <c r="B121" s="97" t="s">
        <v>49</v>
      </c>
      <c r="C121" s="103" t="s">
        <v>168</v>
      </c>
      <c r="D121" s="87" t="s">
        <v>3</v>
      </c>
    </row>
    <row r="122" spans="1:4" s="6" customFormat="1" x14ac:dyDescent="0.25">
      <c r="A122" s="84">
        <v>90</v>
      </c>
      <c r="B122" s="97" t="s">
        <v>45</v>
      </c>
      <c r="C122" s="98" t="s">
        <v>241</v>
      </c>
      <c r="D122" s="87" t="s">
        <v>3</v>
      </c>
    </row>
    <row r="123" spans="1:4" s="6" customFormat="1" x14ac:dyDescent="0.25">
      <c r="A123" s="84">
        <v>91</v>
      </c>
      <c r="B123" s="97" t="s">
        <v>105</v>
      </c>
      <c r="C123" s="98" t="s">
        <v>169</v>
      </c>
      <c r="D123" s="87" t="s">
        <v>3</v>
      </c>
    </row>
    <row r="124" spans="1:4" s="6" customFormat="1" x14ac:dyDescent="0.25">
      <c r="A124" s="84">
        <v>92</v>
      </c>
      <c r="B124" s="97" t="s">
        <v>272</v>
      </c>
      <c r="C124" s="98" t="s">
        <v>169</v>
      </c>
      <c r="D124" s="87" t="s">
        <v>3</v>
      </c>
    </row>
    <row r="125" spans="1:4" s="6" customFormat="1" x14ac:dyDescent="0.25">
      <c r="A125" s="84">
        <v>93</v>
      </c>
      <c r="B125" s="97" t="s">
        <v>225</v>
      </c>
      <c r="C125" s="98" t="s">
        <v>169</v>
      </c>
      <c r="D125" s="87" t="s">
        <v>3</v>
      </c>
    </row>
    <row r="126" spans="1:4" s="6" customFormat="1" x14ac:dyDescent="0.25">
      <c r="A126" s="84">
        <v>94</v>
      </c>
      <c r="B126" s="97" t="s">
        <v>228</v>
      </c>
      <c r="C126" s="98" t="s">
        <v>242</v>
      </c>
      <c r="D126" s="87" t="s">
        <v>3</v>
      </c>
    </row>
    <row r="127" spans="1:4" s="6" customFormat="1" x14ac:dyDescent="0.25">
      <c r="A127" s="84">
        <v>95</v>
      </c>
      <c r="B127" s="97" t="s">
        <v>233</v>
      </c>
      <c r="C127" s="98" t="s">
        <v>242</v>
      </c>
      <c r="D127" s="87" t="s">
        <v>3</v>
      </c>
    </row>
    <row r="128" spans="1:4" s="6" customFormat="1" x14ac:dyDescent="0.25">
      <c r="A128" s="84">
        <v>96</v>
      </c>
      <c r="B128" s="97" t="s">
        <v>53</v>
      </c>
      <c r="C128" s="98" t="s">
        <v>170</v>
      </c>
      <c r="D128" s="87" t="s">
        <v>3</v>
      </c>
    </row>
    <row r="129" spans="1:4" s="6" customFormat="1" x14ac:dyDescent="0.25">
      <c r="A129" s="84">
        <v>97</v>
      </c>
      <c r="B129" s="97" t="s">
        <v>106</v>
      </c>
      <c r="C129" s="98" t="s">
        <v>171</v>
      </c>
      <c r="D129" s="87" t="s">
        <v>3</v>
      </c>
    </row>
    <row r="130" spans="1:4" s="6" customFormat="1" x14ac:dyDescent="0.25">
      <c r="A130" s="84">
        <v>98</v>
      </c>
      <c r="B130" s="97" t="s">
        <v>57</v>
      </c>
      <c r="C130" s="98" t="s">
        <v>172</v>
      </c>
      <c r="D130" s="87" t="s">
        <v>3</v>
      </c>
    </row>
    <row r="131" spans="1:4" s="6" customFormat="1" x14ac:dyDescent="0.25">
      <c r="A131" s="84">
        <v>99</v>
      </c>
      <c r="B131" s="97" t="s">
        <v>21</v>
      </c>
      <c r="C131" s="98" t="s">
        <v>173</v>
      </c>
      <c r="D131" s="87" t="s">
        <v>3</v>
      </c>
    </row>
    <row r="132" spans="1:4" s="6" customFormat="1" x14ac:dyDescent="0.25">
      <c r="A132" s="84">
        <v>100</v>
      </c>
      <c r="B132" s="97" t="s">
        <v>62</v>
      </c>
      <c r="C132" s="98" t="s">
        <v>174</v>
      </c>
      <c r="D132" s="87" t="s">
        <v>3</v>
      </c>
    </row>
    <row r="133" spans="1:4" s="6" customFormat="1" x14ac:dyDescent="0.25">
      <c r="A133" s="88">
        <v>101</v>
      </c>
      <c r="B133" s="99" t="s">
        <v>8</v>
      </c>
      <c r="C133" s="100" t="s">
        <v>175</v>
      </c>
      <c r="D133" s="90" t="s">
        <v>3</v>
      </c>
    </row>
    <row r="134" spans="1:4" s="6" customFormat="1" x14ac:dyDescent="0.25">
      <c r="A134" s="88">
        <v>102</v>
      </c>
      <c r="B134" s="99" t="s">
        <v>8</v>
      </c>
      <c r="C134" s="100" t="s">
        <v>176</v>
      </c>
      <c r="D134" s="90" t="s">
        <v>3</v>
      </c>
    </row>
    <row r="135" spans="1:4" s="6" customFormat="1" x14ac:dyDescent="0.25">
      <c r="A135" s="84">
        <v>103</v>
      </c>
      <c r="B135" s="97" t="s">
        <v>23</v>
      </c>
      <c r="C135" s="98" t="s">
        <v>177</v>
      </c>
      <c r="D135" s="87" t="s">
        <v>3</v>
      </c>
    </row>
    <row r="136" spans="1:4" s="6" customFormat="1" x14ac:dyDescent="0.25">
      <c r="A136" s="84">
        <v>104</v>
      </c>
      <c r="B136" s="97" t="s">
        <v>39</v>
      </c>
      <c r="C136" s="98" t="s">
        <v>178</v>
      </c>
      <c r="D136" s="87" t="s">
        <v>3</v>
      </c>
    </row>
    <row r="137" spans="1:4" s="6" customFormat="1" x14ac:dyDescent="0.25">
      <c r="A137" s="84">
        <v>105</v>
      </c>
      <c r="B137" s="97" t="s">
        <v>107</v>
      </c>
      <c r="C137" s="98" t="s">
        <v>179</v>
      </c>
      <c r="D137" s="87" t="s">
        <v>3</v>
      </c>
    </row>
    <row r="138" spans="1:4" s="6" customFormat="1" x14ac:dyDescent="0.25">
      <c r="A138" s="84">
        <v>106</v>
      </c>
      <c r="B138" s="97" t="s">
        <v>48</v>
      </c>
      <c r="C138" s="98" t="s">
        <v>180</v>
      </c>
      <c r="D138" s="87" t="s">
        <v>3</v>
      </c>
    </row>
    <row r="139" spans="1:4" s="6" customFormat="1" x14ac:dyDescent="0.25">
      <c r="A139" s="84">
        <v>107</v>
      </c>
      <c r="B139" s="97" t="s">
        <v>230</v>
      </c>
      <c r="C139" s="98" t="s">
        <v>181</v>
      </c>
      <c r="D139" s="87" t="s">
        <v>3</v>
      </c>
    </row>
    <row r="140" spans="1:4" s="6" customFormat="1" x14ac:dyDescent="0.25">
      <c r="A140" s="84">
        <v>108</v>
      </c>
      <c r="B140" s="97" t="s">
        <v>97</v>
      </c>
      <c r="C140" s="98" t="s">
        <v>182</v>
      </c>
      <c r="D140" s="87" t="s">
        <v>3</v>
      </c>
    </row>
    <row r="141" spans="1:4" s="6" customFormat="1" x14ac:dyDescent="0.25">
      <c r="A141" s="84">
        <v>109</v>
      </c>
      <c r="B141" s="97" t="s">
        <v>82</v>
      </c>
      <c r="C141" s="98" t="s">
        <v>183</v>
      </c>
      <c r="D141" s="87" t="s">
        <v>3</v>
      </c>
    </row>
    <row r="142" spans="1:4" s="6" customFormat="1" x14ac:dyDescent="0.25">
      <c r="A142" s="84">
        <v>110</v>
      </c>
      <c r="B142" s="97" t="s">
        <v>231</v>
      </c>
      <c r="C142" s="98" t="s">
        <v>184</v>
      </c>
      <c r="D142" s="87" t="s">
        <v>3</v>
      </c>
    </row>
    <row r="143" spans="1:4" s="6" customFormat="1" x14ac:dyDescent="0.25">
      <c r="A143" s="84">
        <v>111</v>
      </c>
      <c r="B143" s="97" t="s">
        <v>224</v>
      </c>
      <c r="C143" s="98" t="s">
        <v>185</v>
      </c>
      <c r="D143" s="87" t="s">
        <v>3</v>
      </c>
    </row>
    <row r="144" spans="1:4" s="6" customFormat="1" x14ac:dyDescent="0.25">
      <c r="A144" s="84">
        <v>112</v>
      </c>
      <c r="B144" s="97" t="s">
        <v>22</v>
      </c>
      <c r="C144" s="98" t="s">
        <v>186</v>
      </c>
      <c r="D144" s="87" t="s">
        <v>3</v>
      </c>
    </row>
    <row r="145" spans="1:4" s="6" customFormat="1" x14ac:dyDescent="0.25">
      <c r="A145" s="84">
        <v>113</v>
      </c>
      <c r="B145" s="97" t="s">
        <v>27</v>
      </c>
      <c r="C145" s="98" t="s">
        <v>187</v>
      </c>
      <c r="D145" s="87" t="s">
        <v>3</v>
      </c>
    </row>
    <row r="146" spans="1:4" s="6" customFormat="1" x14ac:dyDescent="0.25">
      <c r="A146" s="84">
        <v>114</v>
      </c>
      <c r="B146" s="97" t="s">
        <v>108</v>
      </c>
      <c r="C146" s="98" t="s">
        <v>188</v>
      </c>
      <c r="D146" s="87" t="s">
        <v>3</v>
      </c>
    </row>
    <row r="147" spans="1:4" s="6" customFormat="1" x14ac:dyDescent="0.25">
      <c r="A147" s="84">
        <v>115</v>
      </c>
      <c r="B147" s="97" t="s">
        <v>24</v>
      </c>
      <c r="C147" s="98" t="s">
        <v>189</v>
      </c>
      <c r="D147" s="87" t="s">
        <v>3</v>
      </c>
    </row>
    <row r="148" spans="1:4" s="6" customFormat="1" x14ac:dyDescent="0.25">
      <c r="A148" s="84">
        <v>116</v>
      </c>
      <c r="B148" s="97" t="s">
        <v>25</v>
      </c>
      <c r="C148" s="98" t="s">
        <v>190</v>
      </c>
      <c r="D148" s="87" t="s">
        <v>3</v>
      </c>
    </row>
    <row r="149" spans="1:4" s="6" customFormat="1" ht="15.75" thickBot="1" x14ac:dyDescent="0.3">
      <c r="A149" s="94">
        <v>117</v>
      </c>
      <c r="B149" s="63" t="s">
        <v>26</v>
      </c>
      <c r="C149" s="109" t="s">
        <v>191</v>
      </c>
      <c r="D149" s="96" t="s">
        <v>3</v>
      </c>
    </row>
    <row r="150" spans="1:4" ht="15.75" thickBot="1" x14ac:dyDescent="0.3">
      <c r="A150" s="61"/>
    </row>
    <row r="151" spans="1:4" ht="15.75" thickBot="1" x14ac:dyDescent="0.3">
      <c r="A151" s="110" t="s">
        <v>201</v>
      </c>
      <c r="B151" s="111"/>
      <c r="C151" s="111"/>
      <c r="D151" s="112"/>
    </row>
    <row r="152" spans="1:4" ht="15.75" thickBot="1" x14ac:dyDescent="0.3">
      <c r="A152" s="8" t="s">
        <v>2</v>
      </c>
      <c r="B152" s="9" t="s">
        <v>0</v>
      </c>
      <c r="C152" s="8" t="s">
        <v>65</v>
      </c>
      <c r="D152" s="10" t="s">
        <v>1</v>
      </c>
    </row>
    <row r="153" spans="1:4" s="6" customFormat="1" x14ac:dyDescent="0.25">
      <c r="A153" s="104">
        <v>1</v>
      </c>
      <c r="B153" s="81" t="s">
        <v>273</v>
      </c>
      <c r="C153" s="81" t="s">
        <v>192</v>
      </c>
      <c r="D153" s="83" t="s">
        <v>4</v>
      </c>
    </row>
    <row r="154" spans="1:4" s="6" customFormat="1" ht="15.75" thickBot="1" x14ac:dyDescent="0.3">
      <c r="A154" s="105">
        <v>2</v>
      </c>
      <c r="B154" s="106" t="s">
        <v>100</v>
      </c>
      <c r="C154" s="106" t="s">
        <v>193</v>
      </c>
      <c r="D154" s="96" t="s">
        <v>4</v>
      </c>
    </row>
    <row r="155" spans="1:4" s="6" customFormat="1" ht="15" customHeight="1" x14ac:dyDescent="0.25">
      <c r="A155" s="64"/>
      <c r="B155" s="65"/>
      <c r="C155" s="65"/>
      <c r="D155" s="66"/>
    </row>
  </sheetData>
  <autoFilter ref="A32:D149"/>
  <mergeCells count="13">
    <mergeCell ref="A151:D151"/>
    <mergeCell ref="A1:D1"/>
    <mergeCell ref="B10:D10"/>
    <mergeCell ref="B9:D9"/>
    <mergeCell ref="B8:D8"/>
    <mergeCell ref="B7:D7"/>
    <mergeCell ref="B5:D5"/>
    <mergeCell ref="B4:D4"/>
    <mergeCell ref="B3:D3"/>
    <mergeCell ref="C6:D6"/>
    <mergeCell ref="A12:D12"/>
    <mergeCell ref="A31:D31"/>
    <mergeCell ref="B2:D2"/>
  </mergeCells>
  <pageMargins left="0.7" right="0.7" top="0.75" bottom="0.75" header="0.3" footer="0.3"/>
  <pageSetup paperSize="14" scale="3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6"/>
  <sheetViews>
    <sheetView showGridLines="0" tabSelected="1" zoomScaleNormal="100" workbookViewId="0">
      <selection sqref="A1:M2"/>
    </sheetView>
  </sheetViews>
  <sheetFormatPr baseColWidth="10" defaultRowHeight="15" customHeight="1" x14ac:dyDescent="0.2"/>
  <cols>
    <col min="1" max="1" width="9.42578125" style="14" bestFit="1" customWidth="1"/>
    <col min="2" max="2" width="49.7109375" style="50" bestFit="1" customWidth="1"/>
    <col min="3" max="3" width="82.42578125" style="50" customWidth="1"/>
    <col min="4" max="4" width="16" style="35" customWidth="1"/>
    <col min="5" max="5" width="17.140625" style="35" customWidth="1"/>
    <col min="6" max="6" width="18.5703125" style="35" bestFit="1" customWidth="1"/>
    <col min="7" max="7" width="14.42578125" style="35" bestFit="1" customWidth="1"/>
    <col min="8" max="8" width="28.42578125" style="35" hidden="1" customWidth="1"/>
    <col min="9" max="9" width="9.85546875" style="35" bestFit="1" customWidth="1"/>
    <col min="10" max="10" width="7.7109375" style="35" bestFit="1" customWidth="1"/>
    <col min="11" max="11" width="14.7109375" style="35" customWidth="1"/>
    <col min="12" max="12" width="15.42578125" style="35" bestFit="1" customWidth="1"/>
    <col min="13" max="13" width="15.28515625" style="35" bestFit="1" customWidth="1"/>
    <col min="14" max="16384" width="11.42578125" style="13"/>
  </cols>
  <sheetData>
    <row r="1" spans="1:15" ht="90" customHeight="1" x14ac:dyDescent="0.2">
      <c r="A1" s="118" t="s">
        <v>41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5" ht="15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5" ht="15" customHeight="1" x14ac:dyDescent="0.2">
      <c r="A3" s="13"/>
      <c r="B3" s="119" t="s">
        <v>213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5" ht="15" customHeight="1" x14ac:dyDescent="0.2">
      <c r="A4" s="13"/>
      <c r="B4" s="119" t="s">
        <v>214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5" ht="15" customHeight="1" x14ac:dyDescent="0.2">
      <c r="A5" s="13"/>
      <c r="B5" s="119" t="s">
        <v>215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1:15" ht="15" customHeight="1" x14ac:dyDescent="0.25">
      <c r="A6" s="13"/>
      <c r="B6" s="33" t="s">
        <v>216</v>
      </c>
      <c r="C6" s="120" t="s">
        <v>217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</row>
    <row r="7" spans="1:15" ht="15" customHeight="1" x14ac:dyDescent="0.2">
      <c r="A7" s="13"/>
      <c r="B7" s="121" t="s">
        <v>218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</row>
    <row r="8" spans="1:15" ht="15" customHeight="1" x14ac:dyDescent="0.2">
      <c r="A8" s="13"/>
      <c r="B8" s="119" t="s">
        <v>219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</row>
    <row r="9" spans="1:15" ht="15" customHeight="1" x14ac:dyDescent="0.2">
      <c r="A9" s="13"/>
      <c r="B9" s="121" t="s">
        <v>237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1:15" ht="15" customHeight="1" x14ac:dyDescent="0.2">
      <c r="A10" s="13"/>
      <c r="B10" s="119" t="s">
        <v>238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</row>
    <row r="11" spans="1:15" ht="15" customHeight="1" thickBot="1" x14ac:dyDescent="0.25"/>
    <row r="12" spans="1:15" ht="15" customHeight="1" thickBot="1" x14ac:dyDescent="0.25">
      <c r="A12" s="110" t="s">
        <v>123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2"/>
    </row>
    <row r="13" spans="1:15" s="14" customFormat="1" ht="36.75" thickBot="1" x14ac:dyDescent="0.3">
      <c r="A13" s="15" t="s">
        <v>7</v>
      </c>
      <c r="B13" s="16" t="s">
        <v>0</v>
      </c>
      <c r="C13" s="16" t="s">
        <v>65</v>
      </c>
      <c r="D13" s="31" t="s">
        <v>6</v>
      </c>
      <c r="E13" s="31" t="s">
        <v>208</v>
      </c>
      <c r="F13" s="31" t="s">
        <v>206</v>
      </c>
      <c r="G13" s="31" t="s">
        <v>207</v>
      </c>
      <c r="H13" s="31" t="s">
        <v>222</v>
      </c>
      <c r="I13" s="31" t="s">
        <v>203</v>
      </c>
      <c r="J13" s="31" t="s">
        <v>204</v>
      </c>
      <c r="K13" s="31" t="s">
        <v>34</v>
      </c>
      <c r="L13" s="31" t="s">
        <v>94</v>
      </c>
      <c r="M13" s="32" t="s">
        <v>205</v>
      </c>
    </row>
    <row r="14" spans="1:15" s="18" customFormat="1" ht="15" customHeight="1" x14ac:dyDescent="0.2">
      <c r="A14" s="17">
        <v>1</v>
      </c>
      <c r="B14" s="24" t="s">
        <v>75</v>
      </c>
      <c r="C14" s="51" t="s">
        <v>109</v>
      </c>
      <c r="D14" s="36">
        <v>19500</v>
      </c>
      <c r="E14" s="36">
        <v>1000</v>
      </c>
      <c r="F14" s="36">
        <v>0</v>
      </c>
      <c r="G14" s="36">
        <v>375</v>
      </c>
      <c r="H14" s="36">
        <v>0</v>
      </c>
      <c r="I14" s="36">
        <v>0</v>
      </c>
      <c r="J14" s="36">
        <v>0</v>
      </c>
      <c r="K14" s="36">
        <f t="shared" ref="K14:K29" si="0">SUM(D14:J14)</f>
        <v>20875</v>
      </c>
      <c r="L14" s="36">
        <v>250</v>
      </c>
      <c r="M14" s="37">
        <f>K14+L14</f>
        <v>21125</v>
      </c>
      <c r="N14" s="67"/>
      <c r="O14" s="67"/>
    </row>
    <row r="15" spans="1:15" s="18" customFormat="1" ht="15" customHeight="1" x14ac:dyDescent="0.2">
      <c r="A15" s="19">
        <v>2</v>
      </c>
      <c r="B15" s="57" t="s">
        <v>37</v>
      </c>
      <c r="C15" s="34" t="s">
        <v>111</v>
      </c>
      <c r="D15" s="30">
        <v>14500</v>
      </c>
      <c r="E15" s="30">
        <v>1000</v>
      </c>
      <c r="F15" s="30">
        <v>0</v>
      </c>
      <c r="G15" s="30">
        <v>375</v>
      </c>
      <c r="H15" s="30">
        <v>0</v>
      </c>
      <c r="I15" s="30">
        <v>0</v>
      </c>
      <c r="J15" s="30">
        <v>0</v>
      </c>
      <c r="K15" s="30">
        <f t="shared" si="0"/>
        <v>15875</v>
      </c>
      <c r="L15" s="30">
        <v>250</v>
      </c>
      <c r="M15" s="38">
        <f t="shared" ref="M15:M29" si="1">K15+L15</f>
        <v>16125</v>
      </c>
      <c r="N15" s="67"/>
      <c r="O15" s="67"/>
    </row>
    <row r="16" spans="1:15" s="18" customFormat="1" ht="15" customHeight="1" x14ac:dyDescent="0.2">
      <c r="A16" s="19">
        <v>3</v>
      </c>
      <c r="B16" s="34" t="s">
        <v>15</v>
      </c>
      <c r="C16" s="34" t="s">
        <v>114</v>
      </c>
      <c r="D16" s="30">
        <v>14500</v>
      </c>
      <c r="E16" s="30">
        <v>2000</v>
      </c>
      <c r="F16" s="30">
        <v>0</v>
      </c>
      <c r="G16" s="30">
        <v>375</v>
      </c>
      <c r="H16" s="30">
        <v>0</v>
      </c>
      <c r="I16" s="30">
        <v>0</v>
      </c>
      <c r="J16" s="30">
        <v>0</v>
      </c>
      <c r="K16" s="30">
        <f t="shared" si="0"/>
        <v>16875</v>
      </c>
      <c r="L16" s="30">
        <v>250</v>
      </c>
      <c r="M16" s="38">
        <f t="shared" si="1"/>
        <v>17125</v>
      </c>
      <c r="N16" s="67"/>
      <c r="O16" s="67"/>
    </row>
    <row r="17" spans="1:15" s="18" customFormat="1" ht="15" customHeight="1" x14ac:dyDescent="0.2">
      <c r="A17" s="19">
        <v>4</v>
      </c>
      <c r="B17" s="34" t="s">
        <v>36</v>
      </c>
      <c r="C17" s="34" t="s">
        <v>239</v>
      </c>
      <c r="D17" s="30">
        <v>7500</v>
      </c>
      <c r="E17" s="30">
        <v>1000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f t="shared" si="0"/>
        <v>8500</v>
      </c>
      <c r="L17" s="30">
        <v>250</v>
      </c>
      <c r="M17" s="38">
        <f t="shared" si="1"/>
        <v>8750</v>
      </c>
      <c r="N17" s="67"/>
      <c r="O17" s="67"/>
    </row>
    <row r="18" spans="1:15" s="18" customFormat="1" ht="12" x14ac:dyDescent="0.2">
      <c r="A18" s="19">
        <v>5</v>
      </c>
      <c r="B18" s="34" t="s">
        <v>11</v>
      </c>
      <c r="C18" s="48" t="s">
        <v>112</v>
      </c>
      <c r="D18" s="30">
        <v>7500</v>
      </c>
      <c r="E18" s="30">
        <v>0</v>
      </c>
      <c r="F18" s="30">
        <v>75</v>
      </c>
      <c r="G18" s="30">
        <v>0</v>
      </c>
      <c r="H18" s="30">
        <v>0</v>
      </c>
      <c r="I18" s="30">
        <v>0</v>
      </c>
      <c r="J18" s="30">
        <v>0</v>
      </c>
      <c r="K18" s="30">
        <f t="shared" si="0"/>
        <v>7575</v>
      </c>
      <c r="L18" s="30">
        <v>250</v>
      </c>
      <c r="M18" s="38">
        <f t="shared" si="1"/>
        <v>7825</v>
      </c>
      <c r="N18" s="67"/>
      <c r="O18" s="67"/>
    </row>
    <row r="19" spans="1:15" s="18" customFormat="1" ht="12" x14ac:dyDescent="0.2">
      <c r="A19" s="20">
        <v>6</v>
      </c>
      <c r="B19" s="52" t="s">
        <v>8</v>
      </c>
      <c r="C19" s="55" t="s">
        <v>112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f t="shared" si="0"/>
        <v>0</v>
      </c>
      <c r="L19" s="39">
        <v>0</v>
      </c>
      <c r="M19" s="40">
        <f t="shared" si="1"/>
        <v>0</v>
      </c>
      <c r="O19" s="67"/>
    </row>
    <row r="20" spans="1:15" s="18" customFormat="1" ht="15" customHeight="1" x14ac:dyDescent="0.2">
      <c r="A20" s="19">
        <v>7</v>
      </c>
      <c r="B20" s="53" t="s">
        <v>59</v>
      </c>
      <c r="C20" s="34" t="s">
        <v>116</v>
      </c>
      <c r="D20" s="30">
        <v>7500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f t="shared" si="0"/>
        <v>7500</v>
      </c>
      <c r="L20" s="30">
        <v>250</v>
      </c>
      <c r="M20" s="38">
        <f t="shared" si="1"/>
        <v>7750</v>
      </c>
      <c r="N20" s="67"/>
      <c r="O20" s="67"/>
    </row>
    <row r="21" spans="1:15" s="18" customFormat="1" ht="15" customHeight="1" x14ac:dyDescent="0.2">
      <c r="A21" s="19">
        <v>8</v>
      </c>
      <c r="B21" s="34" t="s">
        <v>102</v>
      </c>
      <c r="C21" s="34" t="s">
        <v>117</v>
      </c>
      <c r="D21" s="30">
        <v>7000</v>
      </c>
      <c r="E21" s="30">
        <v>0</v>
      </c>
      <c r="F21" s="30">
        <v>50</v>
      </c>
      <c r="G21" s="30">
        <v>0</v>
      </c>
      <c r="H21" s="30">
        <v>0</v>
      </c>
      <c r="I21" s="30">
        <v>0</v>
      </c>
      <c r="J21" s="30">
        <v>0</v>
      </c>
      <c r="K21" s="30">
        <f t="shared" si="0"/>
        <v>7050</v>
      </c>
      <c r="L21" s="30">
        <v>250</v>
      </c>
      <c r="M21" s="38">
        <f t="shared" si="1"/>
        <v>7300</v>
      </c>
      <c r="N21" s="67"/>
      <c r="O21" s="67"/>
    </row>
    <row r="22" spans="1:15" s="18" customFormat="1" ht="15" customHeight="1" x14ac:dyDescent="0.2">
      <c r="A22" s="19">
        <v>9</v>
      </c>
      <c r="B22" s="53" t="s">
        <v>95</v>
      </c>
      <c r="C22" s="53" t="s">
        <v>118</v>
      </c>
      <c r="D22" s="30">
        <v>6000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f t="shared" si="0"/>
        <v>6000</v>
      </c>
      <c r="L22" s="30">
        <v>250</v>
      </c>
      <c r="M22" s="38">
        <f t="shared" si="1"/>
        <v>6250</v>
      </c>
      <c r="N22" s="67"/>
      <c r="O22" s="67"/>
    </row>
    <row r="23" spans="1:15" s="21" customFormat="1" ht="12.75" customHeight="1" x14ac:dyDescent="0.2">
      <c r="A23" s="19">
        <v>10</v>
      </c>
      <c r="B23" s="34" t="s">
        <v>9</v>
      </c>
      <c r="C23" s="34" t="s">
        <v>119</v>
      </c>
      <c r="D23" s="30">
        <v>7500</v>
      </c>
      <c r="E23" s="30">
        <v>500</v>
      </c>
      <c r="F23" s="30">
        <v>50</v>
      </c>
      <c r="G23" s="30">
        <v>0</v>
      </c>
      <c r="H23" s="30">
        <v>0</v>
      </c>
      <c r="I23" s="30">
        <v>0</v>
      </c>
      <c r="J23" s="30">
        <v>0</v>
      </c>
      <c r="K23" s="30">
        <f t="shared" si="0"/>
        <v>8050</v>
      </c>
      <c r="L23" s="30">
        <v>250</v>
      </c>
      <c r="M23" s="38">
        <f t="shared" si="1"/>
        <v>8300</v>
      </c>
      <c r="N23" s="67"/>
      <c r="O23" s="67"/>
    </row>
    <row r="24" spans="1:15" s="18" customFormat="1" ht="15" customHeight="1" x14ac:dyDescent="0.2">
      <c r="A24" s="19">
        <v>11</v>
      </c>
      <c r="B24" s="34" t="s">
        <v>10</v>
      </c>
      <c r="C24" s="34" t="s">
        <v>110</v>
      </c>
      <c r="D24" s="30">
        <v>7000</v>
      </c>
      <c r="E24" s="30">
        <v>0</v>
      </c>
      <c r="F24" s="30">
        <v>50</v>
      </c>
      <c r="G24" s="30">
        <v>0</v>
      </c>
      <c r="H24" s="30">
        <v>0</v>
      </c>
      <c r="I24" s="30">
        <v>0</v>
      </c>
      <c r="J24" s="30">
        <v>0</v>
      </c>
      <c r="K24" s="30">
        <f t="shared" si="0"/>
        <v>7050</v>
      </c>
      <c r="L24" s="30">
        <v>250</v>
      </c>
      <c r="M24" s="38">
        <f t="shared" si="1"/>
        <v>7300</v>
      </c>
      <c r="N24" s="68"/>
      <c r="O24" s="67"/>
    </row>
    <row r="25" spans="1:15" s="18" customFormat="1" ht="15" customHeight="1" x14ac:dyDescent="0.2">
      <c r="A25" s="19">
        <v>12</v>
      </c>
      <c r="B25" s="34" t="s">
        <v>71</v>
      </c>
      <c r="C25" s="34" t="s">
        <v>120</v>
      </c>
      <c r="D25" s="30">
        <v>6500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f t="shared" si="0"/>
        <v>6500</v>
      </c>
      <c r="L25" s="30">
        <v>250</v>
      </c>
      <c r="M25" s="38">
        <f t="shared" si="1"/>
        <v>6750</v>
      </c>
      <c r="N25" s="67"/>
      <c r="O25" s="67"/>
    </row>
    <row r="26" spans="1:15" s="18" customFormat="1" ht="15" customHeight="1" x14ac:dyDescent="0.2">
      <c r="A26" s="19">
        <v>13</v>
      </c>
      <c r="B26" s="34" t="s">
        <v>35</v>
      </c>
      <c r="C26" s="34" t="s">
        <v>121</v>
      </c>
      <c r="D26" s="30">
        <v>4500</v>
      </c>
      <c r="E26" s="30">
        <v>2.2799999999999998</v>
      </c>
      <c r="F26" s="30">
        <v>35</v>
      </c>
      <c r="G26" s="30">
        <v>0</v>
      </c>
      <c r="H26" s="30">
        <v>0</v>
      </c>
      <c r="I26" s="30">
        <v>0</v>
      </c>
      <c r="J26" s="30">
        <v>0</v>
      </c>
      <c r="K26" s="30">
        <f t="shared" si="0"/>
        <v>4537.28</v>
      </c>
      <c r="L26" s="30">
        <v>250</v>
      </c>
      <c r="M26" s="38">
        <f t="shared" si="1"/>
        <v>4787.28</v>
      </c>
      <c r="N26" s="67"/>
      <c r="O26" s="67"/>
    </row>
    <row r="27" spans="1:15" s="18" customFormat="1" ht="15" customHeight="1" x14ac:dyDescent="0.2">
      <c r="A27" s="19">
        <v>14</v>
      </c>
      <c r="B27" s="34" t="s">
        <v>12</v>
      </c>
      <c r="C27" s="34" t="s">
        <v>113</v>
      </c>
      <c r="D27" s="30">
        <v>4500</v>
      </c>
      <c r="E27" s="30">
        <v>250</v>
      </c>
      <c r="F27" s="30">
        <v>75</v>
      </c>
      <c r="G27" s="30">
        <v>0</v>
      </c>
      <c r="H27" s="30">
        <v>0</v>
      </c>
      <c r="I27" s="30">
        <v>0</v>
      </c>
      <c r="J27" s="30">
        <v>0</v>
      </c>
      <c r="K27" s="30">
        <f t="shared" si="0"/>
        <v>4825</v>
      </c>
      <c r="L27" s="30">
        <v>250</v>
      </c>
      <c r="M27" s="38">
        <f t="shared" si="1"/>
        <v>5075</v>
      </c>
      <c r="N27" s="67"/>
      <c r="O27" s="67"/>
    </row>
    <row r="28" spans="1:15" s="18" customFormat="1" ht="15" customHeight="1" x14ac:dyDescent="0.2">
      <c r="A28" s="19">
        <v>15</v>
      </c>
      <c r="B28" s="34" t="s">
        <v>13</v>
      </c>
      <c r="C28" s="34" t="s">
        <v>122</v>
      </c>
      <c r="D28" s="30">
        <v>4500</v>
      </c>
      <c r="E28" s="30">
        <v>2.2799999999999998</v>
      </c>
      <c r="F28" s="30">
        <v>75</v>
      </c>
      <c r="G28" s="30">
        <v>0</v>
      </c>
      <c r="H28" s="30">
        <v>0</v>
      </c>
      <c r="I28" s="30">
        <v>0</v>
      </c>
      <c r="J28" s="30">
        <v>0</v>
      </c>
      <c r="K28" s="30">
        <f t="shared" si="0"/>
        <v>4577.28</v>
      </c>
      <c r="L28" s="30">
        <v>250</v>
      </c>
      <c r="M28" s="38">
        <f t="shared" si="1"/>
        <v>4827.28</v>
      </c>
      <c r="N28" s="67"/>
      <c r="O28" s="67"/>
    </row>
    <row r="29" spans="1:15" s="18" customFormat="1" ht="15" customHeight="1" thickBot="1" x14ac:dyDescent="0.25">
      <c r="A29" s="22">
        <v>16</v>
      </c>
      <c r="B29" s="54" t="s">
        <v>14</v>
      </c>
      <c r="C29" s="54" t="s">
        <v>122</v>
      </c>
      <c r="D29" s="41">
        <v>4500</v>
      </c>
      <c r="E29" s="41">
        <v>2.2799999999999998</v>
      </c>
      <c r="F29" s="41">
        <v>50</v>
      </c>
      <c r="G29" s="41">
        <v>0</v>
      </c>
      <c r="H29" s="41">
        <v>0</v>
      </c>
      <c r="I29" s="41">
        <v>0</v>
      </c>
      <c r="J29" s="41">
        <v>0</v>
      </c>
      <c r="K29" s="41">
        <f t="shared" si="0"/>
        <v>4552.28</v>
      </c>
      <c r="L29" s="41">
        <v>250</v>
      </c>
      <c r="M29" s="42">
        <f t="shared" si="1"/>
        <v>4802.28</v>
      </c>
      <c r="N29" s="67"/>
      <c r="O29" s="67"/>
    </row>
    <row r="30" spans="1:15" ht="15" customHeight="1" thickBot="1" x14ac:dyDescent="0.25"/>
    <row r="31" spans="1:15" ht="15" customHeight="1" thickBot="1" x14ac:dyDescent="0.25">
      <c r="A31" s="110" t="s">
        <v>124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2"/>
    </row>
    <row r="32" spans="1:15" s="14" customFormat="1" ht="36.75" thickBot="1" x14ac:dyDescent="0.3">
      <c r="A32" s="15" t="s">
        <v>7</v>
      </c>
      <c r="B32" s="16" t="s">
        <v>0</v>
      </c>
      <c r="C32" s="16" t="s">
        <v>65</v>
      </c>
      <c r="D32" s="31"/>
      <c r="E32" s="31" t="s">
        <v>210</v>
      </c>
      <c r="F32" s="31" t="s">
        <v>211</v>
      </c>
      <c r="G32" s="31" t="s">
        <v>220</v>
      </c>
      <c r="H32" s="31" t="s">
        <v>221</v>
      </c>
      <c r="I32" s="31" t="s">
        <v>203</v>
      </c>
      <c r="J32" s="31" t="s">
        <v>204</v>
      </c>
      <c r="K32" s="31" t="s">
        <v>34</v>
      </c>
      <c r="L32" s="31" t="s">
        <v>209</v>
      </c>
      <c r="M32" s="32" t="s">
        <v>205</v>
      </c>
      <c r="N32" s="23"/>
    </row>
    <row r="33" spans="1:14" s="18" customFormat="1" ht="12" x14ac:dyDescent="0.2">
      <c r="A33" s="17">
        <v>1</v>
      </c>
      <c r="B33" s="24" t="s">
        <v>76</v>
      </c>
      <c r="C33" s="24" t="s">
        <v>125</v>
      </c>
      <c r="D33" s="36">
        <v>17500</v>
      </c>
      <c r="E33" s="36">
        <v>1000</v>
      </c>
      <c r="F33" s="36">
        <v>0</v>
      </c>
      <c r="G33" s="36">
        <v>375</v>
      </c>
      <c r="H33" s="36">
        <v>0</v>
      </c>
      <c r="I33" s="36">
        <v>0</v>
      </c>
      <c r="J33" s="36">
        <v>0</v>
      </c>
      <c r="K33" s="36">
        <f>SUM(D33:J33)</f>
        <v>18875</v>
      </c>
      <c r="L33" s="36">
        <v>250</v>
      </c>
      <c r="M33" s="37">
        <f>K33+L33</f>
        <v>19125</v>
      </c>
      <c r="N33" s="25"/>
    </row>
    <row r="34" spans="1:14" s="18" customFormat="1" ht="12" x14ac:dyDescent="0.2">
      <c r="A34" s="19">
        <v>2</v>
      </c>
      <c r="B34" s="26" t="s">
        <v>19</v>
      </c>
      <c r="C34" s="26" t="s">
        <v>126</v>
      </c>
      <c r="D34" s="30">
        <v>6500</v>
      </c>
      <c r="E34" s="30">
        <v>0</v>
      </c>
      <c r="F34" s="30">
        <v>35</v>
      </c>
      <c r="G34" s="30">
        <v>0</v>
      </c>
      <c r="H34" s="30">
        <v>0</v>
      </c>
      <c r="I34" s="30">
        <v>0</v>
      </c>
      <c r="J34" s="30">
        <v>0</v>
      </c>
      <c r="K34" s="30">
        <f>SUM(D34:J34)</f>
        <v>6535</v>
      </c>
      <c r="L34" s="30">
        <v>250</v>
      </c>
      <c r="M34" s="38">
        <f t="shared" ref="M34:M112" si="2">K34+L34</f>
        <v>6785</v>
      </c>
    </row>
    <row r="35" spans="1:14" s="18" customFormat="1" ht="12" x14ac:dyDescent="0.2">
      <c r="A35" s="69">
        <v>3</v>
      </c>
      <c r="B35" s="27" t="s">
        <v>8</v>
      </c>
      <c r="C35" s="70" t="s">
        <v>252</v>
      </c>
      <c r="D35" s="39">
        <v>0</v>
      </c>
      <c r="E35" s="39">
        <v>0</v>
      </c>
      <c r="F35" s="39">
        <v>0</v>
      </c>
      <c r="G35" s="39">
        <v>0</v>
      </c>
      <c r="H35" s="39"/>
      <c r="I35" s="39">
        <v>0</v>
      </c>
      <c r="J35" s="39">
        <v>0</v>
      </c>
      <c r="K35" s="39">
        <f t="shared" ref="K35:K38" si="3">SUM(D35:J35)</f>
        <v>0</v>
      </c>
      <c r="L35" s="39">
        <v>0</v>
      </c>
      <c r="M35" s="40">
        <f t="shared" si="2"/>
        <v>0</v>
      </c>
    </row>
    <row r="36" spans="1:14" s="18" customFormat="1" ht="12" x14ac:dyDescent="0.2">
      <c r="A36" s="69">
        <v>4</v>
      </c>
      <c r="B36" s="27" t="s">
        <v>8</v>
      </c>
      <c r="C36" s="70" t="s">
        <v>253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f t="shared" si="3"/>
        <v>0</v>
      </c>
      <c r="L36" s="39">
        <v>0</v>
      </c>
      <c r="M36" s="40">
        <f t="shared" si="2"/>
        <v>0</v>
      </c>
    </row>
    <row r="37" spans="1:14" s="18" customFormat="1" ht="12" x14ac:dyDescent="0.2">
      <c r="A37" s="71">
        <v>5</v>
      </c>
      <c r="B37" s="26" t="s">
        <v>274</v>
      </c>
      <c r="C37" s="72" t="s">
        <v>266</v>
      </c>
      <c r="D37" s="30">
        <f>9000/31*28</f>
        <v>8129.0322580645161</v>
      </c>
      <c r="E37" s="30">
        <v>0</v>
      </c>
      <c r="F37" s="30">
        <v>0</v>
      </c>
      <c r="G37" s="30">
        <v>0</v>
      </c>
      <c r="H37" s="30"/>
      <c r="I37" s="30">
        <v>0</v>
      </c>
      <c r="J37" s="30">
        <v>0</v>
      </c>
      <c r="K37" s="30">
        <f t="shared" si="3"/>
        <v>8129.0322580645161</v>
      </c>
      <c r="L37" s="30">
        <f>250/31*28</f>
        <v>225.80645161290323</v>
      </c>
      <c r="M37" s="38">
        <f t="shared" si="2"/>
        <v>8354.8387096774186</v>
      </c>
    </row>
    <row r="38" spans="1:14" s="18" customFormat="1" ht="12" x14ac:dyDescent="0.2">
      <c r="A38" s="69">
        <v>6</v>
      </c>
      <c r="B38" s="27" t="s">
        <v>8</v>
      </c>
      <c r="C38" s="70" t="s">
        <v>254</v>
      </c>
      <c r="D38" s="39">
        <v>0</v>
      </c>
      <c r="E38" s="39">
        <v>0</v>
      </c>
      <c r="F38" s="39">
        <v>0</v>
      </c>
      <c r="G38" s="39">
        <v>0</v>
      </c>
      <c r="H38" s="39"/>
      <c r="I38" s="39">
        <v>0</v>
      </c>
      <c r="J38" s="39">
        <v>0</v>
      </c>
      <c r="K38" s="39">
        <f t="shared" si="3"/>
        <v>0</v>
      </c>
      <c r="L38" s="39">
        <v>0</v>
      </c>
      <c r="M38" s="40">
        <f t="shared" si="2"/>
        <v>0</v>
      </c>
    </row>
    <row r="39" spans="1:14" s="18" customFormat="1" ht="12" x14ac:dyDescent="0.2">
      <c r="A39" s="19">
        <v>7</v>
      </c>
      <c r="B39" s="26" t="s">
        <v>81</v>
      </c>
      <c r="C39" s="26" t="s">
        <v>127</v>
      </c>
      <c r="D39" s="30">
        <v>14500</v>
      </c>
      <c r="E39" s="30">
        <v>0</v>
      </c>
      <c r="F39" s="30">
        <v>0</v>
      </c>
      <c r="G39" s="30">
        <v>375</v>
      </c>
      <c r="H39" s="30">
        <v>0</v>
      </c>
      <c r="I39" s="30">
        <v>0</v>
      </c>
      <c r="J39" s="30">
        <v>0</v>
      </c>
      <c r="K39" s="30">
        <f t="shared" ref="K39:K56" si="4">SUM(D39:J39)</f>
        <v>14875</v>
      </c>
      <c r="L39" s="30">
        <v>250</v>
      </c>
      <c r="M39" s="38">
        <f t="shared" si="2"/>
        <v>15125</v>
      </c>
    </row>
    <row r="40" spans="1:14" s="18" customFormat="1" ht="12" x14ac:dyDescent="0.2">
      <c r="A40" s="19">
        <v>8</v>
      </c>
      <c r="B40" s="58" t="s">
        <v>101</v>
      </c>
      <c r="C40" s="26" t="s">
        <v>128</v>
      </c>
      <c r="D40" s="30">
        <v>12500</v>
      </c>
      <c r="E40" s="30">
        <v>0</v>
      </c>
      <c r="F40" s="30">
        <v>0</v>
      </c>
      <c r="G40" s="30">
        <v>375</v>
      </c>
      <c r="H40" s="30">
        <v>0</v>
      </c>
      <c r="I40" s="30">
        <v>0</v>
      </c>
      <c r="J40" s="30">
        <v>0</v>
      </c>
      <c r="K40" s="30">
        <f t="shared" si="4"/>
        <v>12875</v>
      </c>
      <c r="L40" s="30">
        <v>250</v>
      </c>
      <c r="M40" s="38">
        <f t="shared" si="2"/>
        <v>13125</v>
      </c>
    </row>
    <row r="41" spans="1:14" s="18" customFormat="1" ht="12" x14ac:dyDescent="0.2">
      <c r="A41" s="19">
        <v>9</v>
      </c>
      <c r="B41" s="26" t="s">
        <v>17</v>
      </c>
      <c r="C41" s="26" t="s">
        <v>129</v>
      </c>
      <c r="D41" s="30">
        <f>7500/31*15</f>
        <v>3629.0322580645161</v>
      </c>
      <c r="E41" s="30">
        <v>0</v>
      </c>
      <c r="F41" s="30">
        <f>35/31*15</f>
        <v>16.935483870967744</v>
      </c>
      <c r="G41" s="30">
        <v>0</v>
      </c>
      <c r="H41" s="30"/>
      <c r="I41" s="30">
        <v>0</v>
      </c>
      <c r="J41" s="30">
        <v>0</v>
      </c>
      <c r="K41" s="30">
        <f t="shared" si="4"/>
        <v>3645.9677419354839</v>
      </c>
      <c r="L41" s="30">
        <f>250/31*15</f>
        <v>120.96774193548387</v>
      </c>
      <c r="M41" s="38">
        <f t="shared" si="2"/>
        <v>3766.9354838709678</v>
      </c>
    </row>
    <row r="42" spans="1:14" s="18" customFormat="1" ht="12" x14ac:dyDescent="0.2">
      <c r="A42" s="20">
        <v>10</v>
      </c>
      <c r="B42" s="27" t="s">
        <v>8</v>
      </c>
      <c r="C42" s="27" t="s">
        <v>129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f t="shared" si="4"/>
        <v>0</v>
      </c>
      <c r="L42" s="39">
        <v>0</v>
      </c>
      <c r="M42" s="40">
        <f t="shared" si="2"/>
        <v>0</v>
      </c>
    </row>
    <row r="43" spans="1:14" s="18" customFormat="1" ht="12" x14ac:dyDescent="0.2">
      <c r="A43" s="19">
        <v>11</v>
      </c>
      <c r="B43" s="34" t="s">
        <v>16</v>
      </c>
      <c r="C43" s="26" t="s">
        <v>130</v>
      </c>
      <c r="D43" s="30">
        <v>14500</v>
      </c>
      <c r="E43" s="30">
        <v>1000</v>
      </c>
      <c r="F43" s="30">
        <v>0</v>
      </c>
      <c r="G43" s="30">
        <v>375</v>
      </c>
      <c r="H43" s="30">
        <v>0</v>
      </c>
      <c r="I43" s="30">
        <v>0</v>
      </c>
      <c r="J43" s="30">
        <v>0</v>
      </c>
      <c r="K43" s="30">
        <f t="shared" si="4"/>
        <v>15875</v>
      </c>
      <c r="L43" s="30">
        <v>250</v>
      </c>
      <c r="M43" s="38">
        <f t="shared" si="2"/>
        <v>16125</v>
      </c>
    </row>
    <row r="44" spans="1:14" s="18" customFormat="1" ht="12" x14ac:dyDescent="0.2">
      <c r="A44" s="20">
        <v>12</v>
      </c>
      <c r="B44" s="73" t="s">
        <v>8</v>
      </c>
      <c r="C44" s="70" t="s">
        <v>262</v>
      </c>
      <c r="D44" s="39">
        <v>0</v>
      </c>
      <c r="E44" s="39">
        <v>0</v>
      </c>
      <c r="F44" s="39">
        <v>0</v>
      </c>
      <c r="G44" s="39">
        <v>0</v>
      </c>
      <c r="H44" s="39"/>
      <c r="I44" s="39">
        <v>0</v>
      </c>
      <c r="J44" s="39">
        <v>0</v>
      </c>
      <c r="K44" s="39">
        <f t="shared" si="4"/>
        <v>0</v>
      </c>
      <c r="L44" s="39">
        <v>0</v>
      </c>
      <c r="M44" s="40">
        <f t="shared" si="2"/>
        <v>0</v>
      </c>
    </row>
    <row r="45" spans="1:14" s="18" customFormat="1" ht="12" x14ac:dyDescent="0.2">
      <c r="A45" s="19">
        <v>13</v>
      </c>
      <c r="B45" s="34" t="s">
        <v>85</v>
      </c>
      <c r="C45" s="26" t="s">
        <v>131</v>
      </c>
      <c r="D45" s="30">
        <v>9000</v>
      </c>
      <c r="E45" s="30">
        <v>0</v>
      </c>
      <c r="F45" s="30">
        <v>0</v>
      </c>
      <c r="G45" s="30">
        <v>375</v>
      </c>
      <c r="H45" s="30">
        <v>0</v>
      </c>
      <c r="I45" s="30">
        <v>0</v>
      </c>
      <c r="J45" s="30">
        <v>0</v>
      </c>
      <c r="K45" s="30">
        <f t="shared" si="4"/>
        <v>9375</v>
      </c>
      <c r="L45" s="30">
        <v>250</v>
      </c>
      <c r="M45" s="38">
        <f t="shared" si="2"/>
        <v>9625</v>
      </c>
    </row>
    <row r="46" spans="1:14" s="18" customFormat="1" ht="12" x14ac:dyDescent="0.2">
      <c r="A46" s="19">
        <v>14</v>
      </c>
      <c r="B46" s="26" t="s">
        <v>61</v>
      </c>
      <c r="C46" s="26" t="s">
        <v>263</v>
      </c>
      <c r="D46" s="30">
        <v>9000</v>
      </c>
      <c r="E46" s="30">
        <v>0</v>
      </c>
      <c r="F46" s="30">
        <v>0</v>
      </c>
      <c r="G46" s="30">
        <v>375</v>
      </c>
      <c r="H46" s="30">
        <v>0</v>
      </c>
      <c r="I46" s="30">
        <v>0</v>
      </c>
      <c r="J46" s="30">
        <v>0</v>
      </c>
      <c r="K46" s="30">
        <f t="shared" si="4"/>
        <v>9375</v>
      </c>
      <c r="L46" s="30">
        <v>250</v>
      </c>
      <c r="M46" s="38">
        <f t="shared" si="2"/>
        <v>9625</v>
      </c>
    </row>
    <row r="47" spans="1:14" s="18" customFormat="1" ht="12" x14ac:dyDescent="0.2">
      <c r="A47" s="62">
        <v>15</v>
      </c>
      <c r="B47" s="27" t="s">
        <v>8</v>
      </c>
      <c r="C47" s="27" t="s">
        <v>264</v>
      </c>
      <c r="D47" s="39">
        <v>0</v>
      </c>
      <c r="E47" s="39">
        <v>0</v>
      </c>
      <c r="F47" s="39">
        <v>0</v>
      </c>
      <c r="G47" s="39">
        <v>0</v>
      </c>
      <c r="H47" s="39"/>
      <c r="I47" s="39">
        <v>0</v>
      </c>
      <c r="J47" s="39">
        <v>0</v>
      </c>
      <c r="K47" s="39">
        <f t="shared" si="4"/>
        <v>0</v>
      </c>
      <c r="L47" s="39">
        <v>0</v>
      </c>
      <c r="M47" s="40">
        <f t="shared" ref="M47" si="5">K47+L47</f>
        <v>0</v>
      </c>
    </row>
    <row r="48" spans="1:14" s="18" customFormat="1" ht="12" x14ac:dyDescent="0.2">
      <c r="A48" s="19">
        <v>16</v>
      </c>
      <c r="B48" s="56" t="s">
        <v>86</v>
      </c>
      <c r="C48" s="26" t="s">
        <v>132</v>
      </c>
      <c r="D48" s="30">
        <v>6000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f t="shared" si="4"/>
        <v>6000</v>
      </c>
      <c r="L48" s="30">
        <v>250</v>
      </c>
      <c r="M48" s="38">
        <f t="shared" si="2"/>
        <v>6250</v>
      </c>
    </row>
    <row r="49" spans="1:13" s="18" customFormat="1" ht="12" x14ac:dyDescent="0.2">
      <c r="A49" s="19">
        <v>17</v>
      </c>
      <c r="B49" s="26" t="s">
        <v>38</v>
      </c>
      <c r="C49" s="26" t="s">
        <v>133</v>
      </c>
      <c r="D49" s="30">
        <v>14500</v>
      </c>
      <c r="E49" s="30">
        <v>1000</v>
      </c>
      <c r="F49" s="30">
        <v>0</v>
      </c>
      <c r="G49" s="30">
        <v>375</v>
      </c>
      <c r="H49" s="30">
        <v>0</v>
      </c>
      <c r="I49" s="30">
        <v>0</v>
      </c>
      <c r="J49" s="30">
        <v>0</v>
      </c>
      <c r="K49" s="30">
        <f t="shared" si="4"/>
        <v>15875</v>
      </c>
      <c r="L49" s="30">
        <v>250</v>
      </c>
      <c r="M49" s="38">
        <f t="shared" si="2"/>
        <v>16125</v>
      </c>
    </row>
    <row r="50" spans="1:13" s="18" customFormat="1" ht="12" x14ac:dyDescent="0.2">
      <c r="A50" s="19">
        <v>18</v>
      </c>
      <c r="B50" s="26" t="s">
        <v>50</v>
      </c>
      <c r="C50" s="26" t="s">
        <v>134</v>
      </c>
      <c r="D50" s="30">
        <v>7500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f t="shared" si="4"/>
        <v>7500</v>
      </c>
      <c r="L50" s="30">
        <v>250</v>
      </c>
      <c r="M50" s="38">
        <f t="shared" si="2"/>
        <v>7750</v>
      </c>
    </row>
    <row r="51" spans="1:13" s="18" customFormat="1" ht="12" x14ac:dyDescent="0.2">
      <c r="A51" s="19">
        <v>19</v>
      </c>
      <c r="B51" s="26" t="s">
        <v>44</v>
      </c>
      <c r="C51" s="26" t="s">
        <v>135</v>
      </c>
      <c r="D51" s="30">
        <v>7500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f t="shared" si="4"/>
        <v>7500</v>
      </c>
      <c r="L51" s="30">
        <v>250</v>
      </c>
      <c r="M51" s="38">
        <f t="shared" si="2"/>
        <v>7750</v>
      </c>
    </row>
    <row r="52" spans="1:13" s="18" customFormat="1" ht="12" x14ac:dyDescent="0.2">
      <c r="A52" s="19">
        <v>20</v>
      </c>
      <c r="B52" s="26" t="s">
        <v>234</v>
      </c>
      <c r="C52" s="26" t="s">
        <v>136</v>
      </c>
      <c r="D52" s="30">
        <v>6500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f t="shared" si="4"/>
        <v>6500</v>
      </c>
      <c r="L52" s="30">
        <v>250</v>
      </c>
      <c r="M52" s="38">
        <f t="shared" si="2"/>
        <v>6750</v>
      </c>
    </row>
    <row r="53" spans="1:13" s="18" customFormat="1" ht="12" x14ac:dyDescent="0.2">
      <c r="A53" s="19">
        <v>21</v>
      </c>
      <c r="B53" s="26" t="s">
        <v>28</v>
      </c>
      <c r="C53" s="26" t="s">
        <v>137</v>
      </c>
      <c r="D53" s="30">
        <v>7500</v>
      </c>
      <c r="E53" s="30">
        <v>0</v>
      </c>
      <c r="F53" s="30">
        <v>35</v>
      </c>
      <c r="G53" s="30">
        <v>0</v>
      </c>
      <c r="H53" s="30">
        <v>0</v>
      </c>
      <c r="I53" s="30">
        <v>0</v>
      </c>
      <c r="J53" s="30">
        <v>0</v>
      </c>
      <c r="K53" s="30">
        <f t="shared" si="4"/>
        <v>7535</v>
      </c>
      <c r="L53" s="30">
        <v>250</v>
      </c>
      <c r="M53" s="38">
        <f t="shared" si="2"/>
        <v>7785</v>
      </c>
    </row>
    <row r="54" spans="1:13" s="18" customFormat="1" ht="12" x14ac:dyDescent="0.2">
      <c r="A54" s="19">
        <v>22</v>
      </c>
      <c r="B54" s="26" t="s">
        <v>80</v>
      </c>
      <c r="C54" s="26" t="s">
        <v>138</v>
      </c>
      <c r="D54" s="30">
        <v>14500</v>
      </c>
      <c r="E54" s="30">
        <v>0</v>
      </c>
      <c r="F54" s="30">
        <v>0</v>
      </c>
      <c r="G54" s="30">
        <v>375</v>
      </c>
      <c r="H54" s="30">
        <v>0</v>
      </c>
      <c r="I54" s="30">
        <v>0</v>
      </c>
      <c r="J54" s="30">
        <v>0</v>
      </c>
      <c r="K54" s="30">
        <f t="shared" si="4"/>
        <v>14875</v>
      </c>
      <c r="L54" s="30">
        <v>250</v>
      </c>
      <c r="M54" s="38">
        <f t="shared" si="2"/>
        <v>15125</v>
      </c>
    </row>
    <row r="55" spans="1:13" s="18" customFormat="1" ht="12" x14ac:dyDescent="0.2">
      <c r="A55" s="19">
        <v>23</v>
      </c>
      <c r="B55" s="26" t="s">
        <v>227</v>
      </c>
      <c r="C55" s="72" t="s">
        <v>240</v>
      </c>
      <c r="D55" s="30">
        <v>13000</v>
      </c>
      <c r="E55" s="30">
        <v>500</v>
      </c>
      <c r="F55" s="30">
        <v>0</v>
      </c>
      <c r="G55" s="30">
        <v>375</v>
      </c>
      <c r="H55" s="30"/>
      <c r="I55" s="30">
        <v>0</v>
      </c>
      <c r="J55" s="30">
        <v>0</v>
      </c>
      <c r="K55" s="30">
        <f t="shared" si="4"/>
        <v>13875</v>
      </c>
      <c r="L55" s="30">
        <v>250</v>
      </c>
      <c r="M55" s="38">
        <f t="shared" ref="M55" si="6">K55+L55</f>
        <v>14125</v>
      </c>
    </row>
    <row r="56" spans="1:13" s="18" customFormat="1" ht="12" x14ac:dyDescent="0.2">
      <c r="A56" s="19">
        <v>24</v>
      </c>
      <c r="B56" s="26" t="s">
        <v>84</v>
      </c>
      <c r="C56" s="26" t="s">
        <v>139</v>
      </c>
      <c r="D56" s="30">
        <v>6000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f t="shared" si="4"/>
        <v>6000</v>
      </c>
      <c r="L56" s="30">
        <v>250</v>
      </c>
      <c r="M56" s="38">
        <f t="shared" si="2"/>
        <v>6250</v>
      </c>
    </row>
    <row r="57" spans="1:13" s="18" customFormat="1" ht="12" x14ac:dyDescent="0.2">
      <c r="A57" s="62">
        <v>25</v>
      </c>
      <c r="B57" s="27" t="s">
        <v>8</v>
      </c>
      <c r="C57" s="27" t="s">
        <v>255</v>
      </c>
      <c r="D57" s="39">
        <v>0</v>
      </c>
      <c r="E57" s="39">
        <v>0</v>
      </c>
      <c r="F57" s="39">
        <v>0</v>
      </c>
      <c r="G57" s="39">
        <v>0</v>
      </c>
      <c r="H57" s="39"/>
      <c r="I57" s="39">
        <v>0</v>
      </c>
      <c r="J57" s="39">
        <v>0</v>
      </c>
      <c r="K57" s="39">
        <f t="shared" ref="K57:K58" si="7">SUM(D57:J57)</f>
        <v>0</v>
      </c>
      <c r="L57" s="39">
        <v>0</v>
      </c>
      <c r="M57" s="40">
        <f t="shared" si="2"/>
        <v>0</v>
      </c>
    </row>
    <row r="58" spans="1:13" s="18" customFormat="1" ht="12" x14ac:dyDescent="0.2">
      <c r="A58" s="77">
        <v>26</v>
      </c>
      <c r="B58" s="27" t="s">
        <v>8</v>
      </c>
      <c r="C58" s="70" t="s">
        <v>256</v>
      </c>
      <c r="D58" s="39">
        <v>0</v>
      </c>
      <c r="E58" s="39">
        <v>0</v>
      </c>
      <c r="F58" s="39">
        <v>0</v>
      </c>
      <c r="G58" s="39">
        <v>0</v>
      </c>
      <c r="H58" s="39"/>
      <c r="I58" s="39">
        <v>0</v>
      </c>
      <c r="J58" s="39">
        <v>0</v>
      </c>
      <c r="K58" s="39">
        <f t="shared" si="7"/>
        <v>0</v>
      </c>
      <c r="L58" s="39">
        <v>0</v>
      </c>
      <c r="M58" s="40">
        <f t="shared" si="2"/>
        <v>0</v>
      </c>
    </row>
    <row r="59" spans="1:13" s="18" customFormat="1" ht="12" x14ac:dyDescent="0.2">
      <c r="A59" s="19">
        <v>27</v>
      </c>
      <c r="B59" s="26" t="s">
        <v>40</v>
      </c>
      <c r="C59" s="26" t="s">
        <v>140</v>
      </c>
      <c r="D59" s="30">
        <v>7000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f>SUM(D59:J59)</f>
        <v>7000</v>
      </c>
      <c r="L59" s="30">
        <v>250</v>
      </c>
      <c r="M59" s="38">
        <f t="shared" si="2"/>
        <v>7250</v>
      </c>
    </row>
    <row r="60" spans="1:13" s="18" customFormat="1" ht="12" x14ac:dyDescent="0.2">
      <c r="A60" s="19">
        <v>28</v>
      </c>
      <c r="B60" s="26" t="s">
        <v>92</v>
      </c>
      <c r="C60" s="26" t="s">
        <v>141</v>
      </c>
      <c r="D60" s="30">
        <v>6000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f>SUM(D60:J60)</f>
        <v>6000</v>
      </c>
      <c r="L60" s="30">
        <v>250</v>
      </c>
      <c r="M60" s="38">
        <f t="shared" si="2"/>
        <v>6250</v>
      </c>
    </row>
    <row r="61" spans="1:13" s="45" customFormat="1" ht="12" x14ac:dyDescent="0.2">
      <c r="A61" s="62">
        <v>29</v>
      </c>
      <c r="B61" s="44" t="s">
        <v>8</v>
      </c>
      <c r="C61" s="44" t="s">
        <v>117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6">
        <f t="shared" si="2"/>
        <v>0</v>
      </c>
    </row>
    <row r="62" spans="1:13" s="18" customFormat="1" ht="12" x14ac:dyDescent="0.2">
      <c r="A62" s="19">
        <v>30</v>
      </c>
      <c r="B62" s="26" t="s">
        <v>90</v>
      </c>
      <c r="C62" s="26" t="s">
        <v>142</v>
      </c>
      <c r="D62" s="30">
        <v>5000</v>
      </c>
      <c r="E62" s="30">
        <v>250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f t="shared" ref="K62:K76" si="8">SUM(D62:J62)</f>
        <v>5250</v>
      </c>
      <c r="L62" s="30">
        <v>250</v>
      </c>
      <c r="M62" s="38">
        <f t="shared" si="2"/>
        <v>5500</v>
      </c>
    </row>
    <row r="63" spans="1:13" s="18" customFormat="1" ht="12" x14ac:dyDescent="0.2">
      <c r="A63" s="19">
        <v>31</v>
      </c>
      <c r="B63" s="26" t="s">
        <v>51</v>
      </c>
      <c r="C63" s="26" t="s">
        <v>142</v>
      </c>
      <c r="D63" s="30">
        <v>5000</v>
      </c>
      <c r="E63" s="30">
        <v>250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f t="shared" si="8"/>
        <v>5250</v>
      </c>
      <c r="L63" s="30">
        <v>250</v>
      </c>
      <c r="M63" s="38">
        <f t="shared" si="2"/>
        <v>5500</v>
      </c>
    </row>
    <row r="64" spans="1:13" s="18" customFormat="1" ht="12" x14ac:dyDescent="0.2">
      <c r="A64" s="19">
        <v>32</v>
      </c>
      <c r="B64" s="26" t="s">
        <v>89</v>
      </c>
      <c r="C64" s="26" t="s">
        <v>142</v>
      </c>
      <c r="D64" s="30">
        <v>5000</v>
      </c>
      <c r="E64" s="30">
        <v>250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f t="shared" si="8"/>
        <v>5250</v>
      </c>
      <c r="L64" s="30">
        <v>250</v>
      </c>
      <c r="M64" s="38">
        <f t="shared" si="2"/>
        <v>5500</v>
      </c>
    </row>
    <row r="65" spans="1:13" s="18" customFormat="1" ht="12" x14ac:dyDescent="0.2">
      <c r="A65" s="19">
        <v>33</v>
      </c>
      <c r="B65" s="26" t="s">
        <v>52</v>
      </c>
      <c r="C65" s="26" t="s">
        <v>142</v>
      </c>
      <c r="D65" s="30">
        <v>5000</v>
      </c>
      <c r="E65" s="30">
        <v>250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f t="shared" si="8"/>
        <v>5250</v>
      </c>
      <c r="L65" s="30">
        <v>250</v>
      </c>
      <c r="M65" s="38">
        <f t="shared" si="2"/>
        <v>5500</v>
      </c>
    </row>
    <row r="66" spans="1:13" s="18" customFormat="1" ht="12" x14ac:dyDescent="0.2">
      <c r="A66" s="19">
        <v>34</v>
      </c>
      <c r="B66" s="26" t="s">
        <v>98</v>
      </c>
      <c r="C66" s="26" t="s">
        <v>142</v>
      </c>
      <c r="D66" s="30">
        <v>5000</v>
      </c>
      <c r="E66" s="30">
        <v>500</v>
      </c>
      <c r="F66" s="30">
        <v>50</v>
      </c>
      <c r="G66" s="30">
        <v>0</v>
      </c>
      <c r="H66" s="30">
        <v>0</v>
      </c>
      <c r="I66" s="30">
        <v>0</v>
      </c>
      <c r="J66" s="30">
        <v>0</v>
      </c>
      <c r="K66" s="30">
        <f t="shared" si="8"/>
        <v>5550</v>
      </c>
      <c r="L66" s="30">
        <v>250</v>
      </c>
      <c r="M66" s="38">
        <f t="shared" si="2"/>
        <v>5800</v>
      </c>
    </row>
    <row r="67" spans="1:13" s="18" customFormat="1" ht="12" x14ac:dyDescent="0.2">
      <c r="A67" s="19">
        <v>35</v>
      </c>
      <c r="B67" s="26" t="s">
        <v>69</v>
      </c>
      <c r="C67" s="26" t="s">
        <v>142</v>
      </c>
      <c r="D67" s="30">
        <v>4500</v>
      </c>
      <c r="E67" s="30">
        <v>750</v>
      </c>
      <c r="F67" s="30">
        <v>35</v>
      </c>
      <c r="G67" s="30">
        <v>0</v>
      </c>
      <c r="H67" s="30">
        <v>0</v>
      </c>
      <c r="I67" s="30">
        <v>0</v>
      </c>
      <c r="J67" s="30">
        <v>0</v>
      </c>
      <c r="K67" s="30">
        <f t="shared" si="8"/>
        <v>5285</v>
      </c>
      <c r="L67" s="30">
        <v>250</v>
      </c>
      <c r="M67" s="38">
        <f t="shared" si="2"/>
        <v>5535</v>
      </c>
    </row>
    <row r="68" spans="1:13" s="18" customFormat="1" ht="12" x14ac:dyDescent="0.2">
      <c r="A68" s="19">
        <v>36</v>
      </c>
      <c r="B68" s="26" t="s">
        <v>226</v>
      </c>
      <c r="C68" s="26" t="s">
        <v>142</v>
      </c>
      <c r="D68" s="30">
        <v>5000</v>
      </c>
      <c r="E68" s="30">
        <v>250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f t="shared" si="8"/>
        <v>5250</v>
      </c>
      <c r="L68" s="30">
        <v>250</v>
      </c>
      <c r="M68" s="38">
        <f t="shared" si="2"/>
        <v>5500</v>
      </c>
    </row>
    <row r="69" spans="1:13" s="18" customFormat="1" ht="12" x14ac:dyDescent="0.2">
      <c r="A69" s="19">
        <v>37</v>
      </c>
      <c r="B69" s="26" t="s">
        <v>29</v>
      </c>
      <c r="C69" s="26" t="s">
        <v>143</v>
      </c>
      <c r="D69" s="30">
        <v>5000</v>
      </c>
      <c r="E69" s="30">
        <v>250</v>
      </c>
      <c r="F69" s="30">
        <v>50</v>
      </c>
      <c r="G69" s="30">
        <v>0</v>
      </c>
      <c r="H69" s="30">
        <v>0</v>
      </c>
      <c r="I69" s="30">
        <v>0</v>
      </c>
      <c r="J69" s="30">
        <v>0</v>
      </c>
      <c r="K69" s="30">
        <f t="shared" si="8"/>
        <v>5300</v>
      </c>
      <c r="L69" s="30">
        <v>250</v>
      </c>
      <c r="M69" s="38">
        <f t="shared" si="2"/>
        <v>5550</v>
      </c>
    </row>
    <row r="70" spans="1:13" s="18" customFormat="1" ht="12" x14ac:dyDescent="0.2">
      <c r="A70" s="19">
        <v>38</v>
      </c>
      <c r="B70" s="26" t="s">
        <v>43</v>
      </c>
      <c r="C70" s="26" t="s">
        <v>144</v>
      </c>
      <c r="D70" s="30">
        <v>4500</v>
      </c>
      <c r="E70" s="30">
        <v>2.2799999999999998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f t="shared" si="8"/>
        <v>4502.28</v>
      </c>
      <c r="L70" s="30">
        <v>250</v>
      </c>
      <c r="M70" s="38">
        <f t="shared" si="2"/>
        <v>4752.28</v>
      </c>
    </row>
    <row r="71" spans="1:13" s="18" customFormat="1" ht="12" x14ac:dyDescent="0.2">
      <c r="A71" s="19">
        <v>39</v>
      </c>
      <c r="B71" s="26" t="s">
        <v>91</v>
      </c>
      <c r="C71" s="26" t="s">
        <v>122</v>
      </c>
      <c r="D71" s="30">
        <v>4500</v>
      </c>
      <c r="E71" s="30">
        <v>2.2799999999999998</v>
      </c>
      <c r="F71" s="30">
        <v>35</v>
      </c>
      <c r="G71" s="30">
        <v>0</v>
      </c>
      <c r="H71" s="30">
        <v>0</v>
      </c>
      <c r="I71" s="30">
        <v>0</v>
      </c>
      <c r="J71" s="30">
        <v>0</v>
      </c>
      <c r="K71" s="30">
        <f t="shared" si="8"/>
        <v>4537.28</v>
      </c>
      <c r="L71" s="30">
        <v>250</v>
      </c>
      <c r="M71" s="38">
        <f t="shared" si="2"/>
        <v>4787.28</v>
      </c>
    </row>
    <row r="72" spans="1:13" s="18" customFormat="1" ht="12" x14ac:dyDescent="0.2">
      <c r="A72" s="19">
        <v>40</v>
      </c>
      <c r="B72" s="26" t="s">
        <v>70</v>
      </c>
      <c r="C72" s="26" t="s">
        <v>122</v>
      </c>
      <c r="D72" s="30">
        <f>(4500/31*27)+193.55</f>
        <v>4112.9048387096773</v>
      </c>
      <c r="E72" s="30">
        <f>1.99+0.1</f>
        <v>2.09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f t="shared" si="8"/>
        <v>4114.9948387096774</v>
      </c>
      <c r="L72" s="30">
        <f>217.74+32.26</f>
        <v>250</v>
      </c>
      <c r="M72" s="38">
        <f t="shared" si="2"/>
        <v>4364.9948387096774</v>
      </c>
    </row>
    <row r="73" spans="1:13" s="18" customFormat="1" ht="12" x14ac:dyDescent="0.2">
      <c r="A73" s="19">
        <v>41</v>
      </c>
      <c r="B73" s="26" t="s">
        <v>55</v>
      </c>
      <c r="C73" s="26" t="s">
        <v>122</v>
      </c>
      <c r="D73" s="30">
        <v>4500</v>
      </c>
      <c r="E73" s="30">
        <v>2.2799999999999998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f t="shared" si="8"/>
        <v>4502.28</v>
      </c>
      <c r="L73" s="30">
        <v>250</v>
      </c>
      <c r="M73" s="38">
        <f t="shared" si="2"/>
        <v>4752.28</v>
      </c>
    </row>
    <row r="74" spans="1:13" s="18" customFormat="1" ht="12" x14ac:dyDescent="0.2">
      <c r="A74" s="19">
        <v>42</v>
      </c>
      <c r="B74" s="26" t="s">
        <v>56</v>
      </c>
      <c r="C74" s="26" t="s">
        <v>113</v>
      </c>
      <c r="D74" s="30">
        <v>4500</v>
      </c>
      <c r="E74" s="30">
        <v>2.2799999999999998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f t="shared" si="8"/>
        <v>4502.28</v>
      </c>
      <c r="L74" s="30">
        <v>250</v>
      </c>
      <c r="M74" s="38">
        <f t="shared" si="2"/>
        <v>4752.28</v>
      </c>
    </row>
    <row r="75" spans="1:13" s="18" customFormat="1" ht="12" x14ac:dyDescent="0.2">
      <c r="A75" s="19">
        <v>43</v>
      </c>
      <c r="B75" s="26" t="s">
        <v>30</v>
      </c>
      <c r="C75" s="26" t="s">
        <v>113</v>
      </c>
      <c r="D75" s="30">
        <v>4500</v>
      </c>
      <c r="E75" s="30">
        <v>2.2799999999999998</v>
      </c>
      <c r="F75" s="30">
        <v>35</v>
      </c>
      <c r="G75" s="30">
        <v>0</v>
      </c>
      <c r="H75" s="30">
        <v>0</v>
      </c>
      <c r="I75" s="30">
        <v>0</v>
      </c>
      <c r="J75" s="30">
        <v>0</v>
      </c>
      <c r="K75" s="30">
        <f t="shared" si="8"/>
        <v>4537.28</v>
      </c>
      <c r="L75" s="30">
        <v>250</v>
      </c>
      <c r="M75" s="38">
        <f t="shared" si="2"/>
        <v>4787.28</v>
      </c>
    </row>
    <row r="76" spans="1:13" s="18" customFormat="1" ht="12" x14ac:dyDescent="0.2">
      <c r="A76" s="19">
        <v>44</v>
      </c>
      <c r="B76" s="26" t="s">
        <v>77</v>
      </c>
      <c r="C76" s="26" t="s">
        <v>113</v>
      </c>
      <c r="D76" s="30">
        <v>4500</v>
      </c>
      <c r="E76" s="30">
        <v>2.2799999999999998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f t="shared" si="8"/>
        <v>4502.28</v>
      </c>
      <c r="L76" s="30">
        <v>250</v>
      </c>
      <c r="M76" s="38">
        <f t="shared" si="2"/>
        <v>4752.28</v>
      </c>
    </row>
    <row r="77" spans="1:13" s="18" customFormat="1" ht="12" x14ac:dyDescent="0.2">
      <c r="A77" s="62">
        <v>45</v>
      </c>
      <c r="B77" s="44" t="s">
        <v>8</v>
      </c>
      <c r="C77" s="44" t="s">
        <v>145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6">
        <f t="shared" ref="M77" si="9">K77+L77</f>
        <v>0</v>
      </c>
    </row>
    <row r="78" spans="1:13" s="18" customFormat="1" ht="12" x14ac:dyDescent="0.2">
      <c r="A78" s="19">
        <v>46</v>
      </c>
      <c r="B78" s="26" t="s">
        <v>267</v>
      </c>
      <c r="C78" s="26" t="s">
        <v>145</v>
      </c>
      <c r="D78" s="30">
        <f>10500/31*14</f>
        <v>4741.9354838709678</v>
      </c>
      <c r="E78" s="30">
        <v>0</v>
      </c>
      <c r="F78" s="30">
        <v>0</v>
      </c>
      <c r="G78" s="30">
        <f>375/31*14</f>
        <v>169.35483870967744</v>
      </c>
      <c r="H78" s="30">
        <v>0</v>
      </c>
      <c r="I78" s="30">
        <v>0</v>
      </c>
      <c r="J78" s="30">
        <v>0</v>
      </c>
      <c r="K78" s="30">
        <f>SUM(D78:J78)</f>
        <v>4911.2903225806449</v>
      </c>
      <c r="L78" s="30">
        <f>250/31*14</f>
        <v>112.90322580645162</v>
      </c>
      <c r="M78" s="38">
        <f t="shared" si="2"/>
        <v>5024.1935483870966</v>
      </c>
    </row>
    <row r="79" spans="1:13" s="18" customFormat="1" ht="12" x14ac:dyDescent="0.2">
      <c r="A79" s="19">
        <v>47</v>
      </c>
      <c r="B79" s="26" t="s">
        <v>60</v>
      </c>
      <c r="C79" s="26" t="s">
        <v>146</v>
      </c>
      <c r="D79" s="30">
        <v>7000</v>
      </c>
      <c r="E79" s="30">
        <v>500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f>SUM(D79:J79)</f>
        <v>7500</v>
      </c>
      <c r="L79" s="30">
        <v>250</v>
      </c>
      <c r="M79" s="38">
        <f t="shared" si="2"/>
        <v>7750</v>
      </c>
    </row>
    <row r="80" spans="1:13" s="18" customFormat="1" ht="12" x14ac:dyDescent="0.2">
      <c r="A80" s="19">
        <v>48</v>
      </c>
      <c r="B80" s="26" t="s">
        <v>64</v>
      </c>
      <c r="C80" s="26" t="s">
        <v>146</v>
      </c>
      <c r="D80" s="30">
        <v>7000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f>SUM(D80:J80)</f>
        <v>7000</v>
      </c>
      <c r="L80" s="30">
        <v>250</v>
      </c>
      <c r="M80" s="38">
        <f t="shared" si="2"/>
        <v>7250</v>
      </c>
    </row>
    <row r="81" spans="1:13" s="18" customFormat="1" ht="12" x14ac:dyDescent="0.2">
      <c r="A81" s="19">
        <v>49</v>
      </c>
      <c r="B81" s="26" t="s">
        <v>67</v>
      </c>
      <c r="C81" s="26" t="s">
        <v>146</v>
      </c>
      <c r="D81" s="30">
        <v>7000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f>SUM(D81:J81)</f>
        <v>7000</v>
      </c>
      <c r="L81" s="30">
        <v>250</v>
      </c>
      <c r="M81" s="38">
        <f t="shared" si="2"/>
        <v>7250</v>
      </c>
    </row>
    <row r="82" spans="1:13" s="18" customFormat="1" ht="12" x14ac:dyDescent="0.2">
      <c r="A82" s="19">
        <v>51</v>
      </c>
      <c r="B82" s="26" t="s">
        <v>18</v>
      </c>
      <c r="C82" s="26" t="s">
        <v>275</v>
      </c>
      <c r="D82" s="30">
        <v>14500</v>
      </c>
      <c r="E82" s="30">
        <v>1000</v>
      </c>
      <c r="F82" s="30">
        <v>0</v>
      </c>
      <c r="G82" s="30">
        <v>375</v>
      </c>
      <c r="H82" s="30">
        <v>0</v>
      </c>
      <c r="I82" s="30">
        <v>0</v>
      </c>
      <c r="J82" s="30">
        <v>0</v>
      </c>
      <c r="K82" s="30">
        <f>SUM(D82:J82)</f>
        <v>15875</v>
      </c>
      <c r="L82" s="30">
        <v>250</v>
      </c>
      <c r="M82" s="38">
        <f t="shared" si="2"/>
        <v>16125</v>
      </c>
    </row>
    <row r="83" spans="1:13" s="18" customFormat="1" ht="12" x14ac:dyDescent="0.2">
      <c r="A83" s="20">
        <v>52</v>
      </c>
      <c r="B83" s="74" t="s">
        <v>8</v>
      </c>
      <c r="C83" s="70" t="s">
        <v>250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6">
        <f t="shared" si="2"/>
        <v>0</v>
      </c>
    </row>
    <row r="84" spans="1:13" s="18" customFormat="1" ht="12" x14ac:dyDescent="0.2">
      <c r="A84" s="19">
        <v>53</v>
      </c>
      <c r="B84" s="26" t="s">
        <v>54</v>
      </c>
      <c r="C84" s="26" t="s">
        <v>147</v>
      </c>
      <c r="D84" s="30">
        <v>7000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f>SUM(D84:J84)</f>
        <v>7000</v>
      </c>
      <c r="L84" s="30">
        <v>250</v>
      </c>
      <c r="M84" s="38">
        <f t="shared" si="2"/>
        <v>7250</v>
      </c>
    </row>
    <row r="85" spans="1:13" s="18" customFormat="1" ht="12" x14ac:dyDescent="0.2">
      <c r="A85" s="19">
        <v>54</v>
      </c>
      <c r="B85" s="26" t="s">
        <v>87</v>
      </c>
      <c r="C85" s="26" t="s">
        <v>148</v>
      </c>
      <c r="D85" s="30">
        <v>7000</v>
      </c>
      <c r="E85" s="30">
        <v>0</v>
      </c>
      <c r="F85" s="30">
        <v>50</v>
      </c>
      <c r="G85" s="30">
        <v>0</v>
      </c>
      <c r="H85" s="30">
        <v>0</v>
      </c>
      <c r="I85" s="30">
        <v>0</v>
      </c>
      <c r="J85" s="30">
        <v>0</v>
      </c>
      <c r="K85" s="30">
        <f>SUM(D85:J85)</f>
        <v>7050</v>
      </c>
      <c r="L85" s="30">
        <v>250</v>
      </c>
      <c r="M85" s="38">
        <f t="shared" si="2"/>
        <v>7300</v>
      </c>
    </row>
    <row r="86" spans="1:13" s="18" customFormat="1" ht="12" x14ac:dyDescent="0.2">
      <c r="A86" s="19">
        <v>55</v>
      </c>
      <c r="B86" s="26" t="s">
        <v>73</v>
      </c>
      <c r="C86" s="26" t="s">
        <v>149</v>
      </c>
      <c r="D86" s="30">
        <v>7000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f>SUM(D86:J86)</f>
        <v>7000</v>
      </c>
      <c r="L86" s="30">
        <v>250</v>
      </c>
      <c r="M86" s="38">
        <f t="shared" si="2"/>
        <v>7250</v>
      </c>
    </row>
    <row r="87" spans="1:13" s="18" customFormat="1" ht="12" x14ac:dyDescent="0.2">
      <c r="A87" s="20">
        <v>56</v>
      </c>
      <c r="B87" s="27" t="s">
        <v>8</v>
      </c>
      <c r="C87" s="70" t="s">
        <v>265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6">
        <f t="shared" ref="M87" si="10">K87+L87</f>
        <v>0</v>
      </c>
    </row>
    <row r="88" spans="1:13" s="18" customFormat="1" ht="12" x14ac:dyDescent="0.2">
      <c r="A88" s="19">
        <v>57</v>
      </c>
      <c r="B88" s="26" t="s">
        <v>93</v>
      </c>
      <c r="C88" s="26" t="s">
        <v>150</v>
      </c>
      <c r="D88" s="30">
        <v>7500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f>SUM(D88:J88)</f>
        <v>7500</v>
      </c>
      <c r="L88" s="30">
        <v>250</v>
      </c>
      <c r="M88" s="38">
        <f t="shared" si="2"/>
        <v>7750</v>
      </c>
    </row>
    <row r="89" spans="1:13" s="18" customFormat="1" ht="12" x14ac:dyDescent="0.2">
      <c r="A89" s="19">
        <v>58</v>
      </c>
      <c r="B89" s="26" t="s">
        <v>66</v>
      </c>
      <c r="C89" s="26" t="s">
        <v>150</v>
      </c>
      <c r="D89" s="30">
        <v>7500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f>SUM(D89:J89)</f>
        <v>7500</v>
      </c>
      <c r="L89" s="30">
        <v>250</v>
      </c>
      <c r="M89" s="38">
        <f t="shared" si="2"/>
        <v>7750</v>
      </c>
    </row>
    <row r="90" spans="1:13" s="18" customFormat="1" ht="12" x14ac:dyDescent="0.2">
      <c r="A90" s="20">
        <v>59</v>
      </c>
      <c r="B90" s="27" t="s">
        <v>8</v>
      </c>
      <c r="C90" s="70" t="s">
        <v>257</v>
      </c>
      <c r="D90" s="43">
        <v>0</v>
      </c>
      <c r="E90" s="43">
        <v>0</v>
      </c>
      <c r="F90" s="43">
        <v>0</v>
      </c>
      <c r="G90" s="43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46">
        <f t="shared" si="2"/>
        <v>0</v>
      </c>
    </row>
    <row r="91" spans="1:13" s="18" customFormat="1" ht="12" x14ac:dyDescent="0.2">
      <c r="A91" s="20">
        <v>60</v>
      </c>
      <c r="B91" s="27" t="s">
        <v>8</v>
      </c>
      <c r="C91" s="70" t="s">
        <v>115</v>
      </c>
      <c r="D91" s="43">
        <v>0</v>
      </c>
      <c r="E91" s="43">
        <v>0</v>
      </c>
      <c r="F91" s="43">
        <v>0</v>
      </c>
      <c r="G91" s="43">
        <v>0</v>
      </c>
      <c r="H91" s="43">
        <v>0</v>
      </c>
      <c r="I91" s="43">
        <v>0</v>
      </c>
      <c r="J91" s="43">
        <v>0</v>
      </c>
      <c r="K91" s="43">
        <v>0</v>
      </c>
      <c r="L91" s="43">
        <v>0</v>
      </c>
      <c r="M91" s="46">
        <f t="shared" si="2"/>
        <v>0</v>
      </c>
    </row>
    <row r="92" spans="1:13" s="18" customFormat="1" ht="12" x14ac:dyDescent="0.2">
      <c r="A92" s="19">
        <v>61</v>
      </c>
      <c r="B92" s="26" t="s">
        <v>268</v>
      </c>
      <c r="C92" s="72" t="s">
        <v>155</v>
      </c>
      <c r="D92" s="59">
        <f>6000/31*14</f>
        <v>2709.677419354839</v>
      </c>
      <c r="E92" s="59">
        <v>0</v>
      </c>
      <c r="F92" s="59">
        <v>0</v>
      </c>
      <c r="G92" s="59">
        <v>0</v>
      </c>
      <c r="H92" s="59"/>
      <c r="I92" s="59">
        <v>0</v>
      </c>
      <c r="J92" s="59">
        <v>0</v>
      </c>
      <c r="K92" s="30">
        <f>SUM(D92:J92)</f>
        <v>2709.677419354839</v>
      </c>
      <c r="L92" s="59">
        <f>250/31*14</f>
        <v>112.90322580645162</v>
      </c>
      <c r="M92" s="38">
        <f t="shared" si="2"/>
        <v>2822.5806451612907</v>
      </c>
    </row>
    <row r="93" spans="1:13" s="18" customFormat="1" ht="12" x14ac:dyDescent="0.2">
      <c r="A93" s="20">
        <v>62</v>
      </c>
      <c r="B93" s="27" t="s">
        <v>8</v>
      </c>
      <c r="C93" s="70" t="s">
        <v>258</v>
      </c>
      <c r="D93" s="43">
        <v>0</v>
      </c>
      <c r="E93" s="43">
        <v>0</v>
      </c>
      <c r="F93" s="43">
        <v>0</v>
      </c>
      <c r="G93" s="43">
        <v>0</v>
      </c>
      <c r="H93" s="43">
        <v>0</v>
      </c>
      <c r="I93" s="43">
        <v>0</v>
      </c>
      <c r="J93" s="43">
        <v>0</v>
      </c>
      <c r="K93" s="43">
        <v>0</v>
      </c>
      <c r="L93" s="43">
        <v>0</v>
      </c>
      <c r="M93" s="46">
        <f t="shared" ref="M93" si="11">K93+L93</f>
        <v>0</v>
      </c>
    </row>
    <row r="94" spans="1:13" s="18" customFormat="1" ht="12" x14ac:dyDescent="0.2">
      <c r="A94" s="19">
        <v>63</v>
      </c>
      <c r="B94" s="26" t="s">
        <v>104</v>
      </c>
      <c r="C94" s="26" t="s">
        <v>151</v>
      </c>
      <c r="D94" s="30">
        <v>7500</v>
      </c>
      <c r="E94" s="30">
        <v>0</v>
      </c>
      <c r="F94" s="30">
        <v>35</v>
      </c>
      <c r="G94" s="30">
        <v>0</v>
      </c>
      <c r="H94" s="30">
        <v>0</v>
      </c>
      <c r="I94" s="30">
        <v>0</v>
      </c>
      <c r="J94" s="30">
        <v>0</v>
      </c>
      <c r="K94" s="30">
        <f>SUM(D94:J94)</f>
        <v>7535</v>
      </c>
      <c r="L94" s="30">
        <v>250</v>
      </c>
      <c r="M94" s="38">
        <f t="shared" si="2"/>
        <v>7785</v>
      </c>
    </row>
    <row r="95" spans="1:13" s="18" customFormat="1" ht="12" x14ac:dyDescent="0.2">
      <c r="A95" s="20">
        <v>64</v>
      </c>
      <c r="B95" s="27" t="s">
        <v>8</v>
      </c>
      <c r="C95" s="70" t="s">
        <v>259</v>
      </c>
      <c r="D95" s="43">
        <v>0</v>
      </c>
      <c r="E95" s="43">
        <v>0</v>
      </c>
      <c r="F95" s="43">
        <v>0</v>
      </c>
      <c r="G95" s="43">
        <v>0</v>
      </c>
      <c r="H95" s="43">
        <v>0</v>
      </c>
      <c r="I95" s="43">
        <v>0</v>
      </c>
      <c r="J95" s="43">
        <v>0</v>
      </c>
      <c r="K95" s="43">
        <v>0</v>
      </c>
      <c r="L95" s="43">
        <v>0</v>
      </c>
      <c r="M95" s="46">
        <f t="shared" si="2"/>
        <v>0</v>
      </c>
    </row>
    <row r="96" spans="1:13" s="18" customFormat="1" ht="12" x14ac:dyDescent="0.2">
      <c r="A96" s="19">
        <v>65</v>
      </c>
      <c r="B96" s="26" t="s">
        <v>31</v>
      </c>
      <c r="C96" s="26" t="s">
        <v>152</v>
      </c>
      <c r="D96" s="30">
        <v>7500</v>
      </c>
      <c r="E96" s="30">
        <v>500</v>
      </c>
      <c r="F96" s="30">
        <v>35</v>
      </c>
      <c r="G96" s="30">
        <v>0</v>
      </c>
      <c r="H96" s="30">
        <v>0</v>
      </c>
      <c r="I96" s="30">
        <v>0</v>
      </c>
      <c r="J96" s="30">
        <v>0</v>
      </c>
      <c r="K96" s="30">
        <f>SUM(D96:J96)</f>
        <v>8035</v>
      </c>
      <c r="L96" s="30">
        <v>250</v>
      </c>
      <c r="M96" s="38">
        <f t="shared" si="2"/>
        <v>8285</v>
      </c>
    </row>
    <row r="97" spans="1:13" s="18" customFormat="1" ht="12" x14ac:dyDescent="0.2">
      <c r="A97" s="19">
        <v>66</v>
      </c>
      <c r="B97" s="26" t="s">
        <v>32</v>
      </c>
      <c r="C97" s="26" t="s">
        <v>153</v>
      </c>
      <c r="D97" s="30">
        <v>7000</v>
      </c>
      <c r="E97" s="30">
        <v>0</v>
      </c>
      <c r="F97" s="30">
        <v>35</v>
      </c>
      <c r="G97" s="30">
        <v>0</v>
      </c>
      <c r="H97" s="30">
        <v>0</v>
      </c>
      <c r="I97" s="30">
        <v>0</v>
      </c>
      <c r="J97" s="30">
        <v>0</v>
      </c>
      <c r="K97" s="30">
        <f>SUM(D97:J97)</f>
        <v>7035</v>
      </c>
      <c r="L97" s="30">
        <v>250</v>
      </c>
      <c r="M97" s="38">
        <f t="shared" si="2"/>
        <v>7285</v>
      </c>
    </row>
    <row r="98" spans="1:13" s="18" customFormat="1" ht="12" x14ac:dyDescent="0.2">
      <c r="A98" s="19">
        <v>67</v>
      </c>
      <c r="B98" s="26" t="s">
        <v>33</v>
      </c>
      <c r="C98" s="26" t="s">
        <v>153</v>
      </c>
      <c r="D98" s="30">
        <v>7000</v>
      </c>
      <c r="E98" s="30">
        <v>0</v>
      </c>
      <c r="F98" s="30">
        <v>35</v>
      </c>
      <c r="G98" s="30">
        <v>0</v>
      </c>
      <c r="H98" s="30">
        <v>0</v>
      </c>
      <c r="I98" s="30">
        <v>0</v>
      </c>
      <c r="J98" s="30">
        <v>0</v>
      </c>
      <c r="K98" s="30">
        <f>SUM(D98:J98)</f>
        <v>7035</v>
      </c>
      <c r="L98" s="30">
        <v>250</v>
      </c>
      <c r="M98" s="38">
        <f t="shared" si="2"/>
        <v>7285</v>
      </c>
    </row>
    <row r="99" spans="1:13" s="18" customFormat="1" ht="12" x14ac:dyDescent="0.2">
      <c r="A99" s="20">
        <v>68</v>
      </c>
      <c r="B99" s="27" t="s">
        <v>8</v>
      </c>
      <c r="C99" s="70" t="s">
        <v>260</v>
      </c>
      <c r="D99" s="43">
        <v>0</v>
      </c>
      <c r="E99" s="43">
        <v>0</v>
      </c>
      <c r="F99" s="43">
        <v>0</v>
      </c>
      <c r="G99" s="43">
        <v>0</v>
      </c>
      <c r="H99" s="43">
        <v>0</v>
      </c>
      <c r="I99" s="43">
        <v>0</v>
      </c>
      <c r="J99" s="43">
        <v>0</v>
      </c>
      <c r="K99" s="43">
        <v>0</v>
      </c>
      <c r="L99" s="43">
        <v>0</v>
      </c>
      <c r="M99" s="46">
        <f t="shared" ref="M99" si="12">K99+L99</f>
        <v>0</v>
      </c>
    </row>
    <row r="100" spans="1:13" s="18" customFormat="1" ht="12" x14ac:dyDescent="0.2">
      <c r="A100" s="19">
        <v>69</v>
      </c>
      <c r="B100" s="26" t="s">
        <v>42</v>
      </c>
      <c r="C100" s="26" t="s">
        <v>154</v>
      </c>
      <c r="D100" s="30">
        <v>7000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f>SUM(D100:J100)</f>
        <v>7000</v>
      </c>
      <c r="L100" s="30">
        <v>250</v>
      </c>
      <c r="M100" s="38">
        <f t="shared" si="2"/>
        <v>7250</v>
      </c>
    </row>
    <row r="101" spans="1:13" s="18" customFormat="1" ht="12" x14ac:dyDescent="0.2">
      <c r="A101" s="19">
        <v>70</v>
      </c>
      <c r="B101" s="26" t="s">
        <v>68</v>
      </c>
      <c r="C101" s="26" t="s">
        <v>156</v>
      </c>
      <c r="D101" s="30">
        <v>14500</v>
      </c>
      <c r="E101" s="30">
        <v>0</v>
      </c>
      <c r="F101" s="30">
        <v>0</v>
      </c>
      <c r="G101" s="30">
        <v>375</v>
      </c>
      <c r="H101" s="30">
        <v>0</v>
      </c>
      <c r="I101" s="30">
        <v>0</v>
      </c>
      <c r="J101" s="30">
        <v>0</v>
      </c>
      <c r="K101" s="30">
        <f>SUM(D101:J101)</f>
        <v>14875</v>
      </c>
      <c r="L101" s="30">
        <v>250</v>
      </c>
      <c r="M101" s="38">
        <f t="shared" si="2"/>
        <v>15125</v>
      </c>
    </row>
    <row r="102" spans="1:13" s="18" customFormat="1" ht="12" x14ac:dyDescent="0.2">
      <c r="A102" s="19">
        <v>71</v>
      </c>
      <c r="B102" s="26" t="s">
        <v>63</v>
      </c>
      <c r="C102" s="26" t="s">
        <v>157</v>
      </c>
      <c r="D102" s="30">
        <v>13000</v>
      </c>
      <c r="E102" s="30">
        <v>0</v>
      </c>
      <c r="F102" s="30">
        <v>0</v>
      </c>
      <c r="G102" s="30">
        <v>375</v>
      </c>
      <c r="H102" s="30">
        <v>0</v>
      </c>
      <c r="I102" s="30">
        <v>0</v>
      </c>
      <c r="J102" s="30">
        <v>0</v>
      </c>
      <c r="K102" s="30">
        <f>SUM(D102:J102)</f>
        <v>13375</v>
      </c>
      <c r="L102" s="30">
        <v>250</v>
      </c>
      <c r="M102" s="38">
        <f t="shared" si="2"/>
        <v>13625</v>
      </c>
    </row>
    <row r="103" spans="1:13" s="18" customFormat="1" ht="12" x14ac:dyDescent="0.2">
      <c r="A103" s="19">
        <v>72</v>
      </c>
      <c r="B103" s="26" t="s">
        <v>58</v>
      </c>
      <c r="C103" s="26" t="s">
        <v>158</v>
      </c>
      <c r="D103" s="30">
        <v>6000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f>SUM(D103:J103)</f>
        <v>6000</v>
      </c>
      <c r="L103" s="30">
        <v>250</v>
      </c>
      <c r="M103" s="38">
        <f t="shared" si="2"/>
        <v>6250</v>
      </c>
    </row>
    <row r="104" spans="1:13" s="45" customFormat="1" ht="12" x14ac:dyDescent="0.2">
      <c r="A104" s="62">
        <v>73</v>
      </c>
      <c r="B104" s="44" t="s">
        <v>8</v>
      </c>
      <c r="C104" s="44" t="s">
        <v>159</v>
      </c>
      <c r="D104" s="43">
        <v>0</v>
      </c>
      <c r="E104" s="43">
        <v>0</v>
      </c>
      <c r="F104" s="43">
        <v>0</v>
      </c>
      <c r="G104" s="43">
        <v>0</v>
      </c>
      <c r="H104" s="43">
        <v>0</v>
      </c>
      <c r="I104" s="43">
        <v>0</v>
      </c>
      <c r="J104" s="43">
        <v>0</v>
      </c>
      <c r="K104" s="43">
        <f>SUM(D104:J104)</f>
        <v>0</v>
      </c>
      <c r="L104" s="43">
        <v>0</v>
      </c>
      <c r="M104" s="46">
        <f t="shared" si="2"/>
        <v>0</v>
      </c>
    </row>
    <row r="105" spans="1:13" s="45" customFormat="1" ht="12" x14ac:dyDescent="0.2">
      <c r="A105" s="78">
        <v>74</v>
      </c>
      <c r="B105" s="26" t="s">
        <v>103</v>
      </c>
      <c r="C105" s="72" t="s">
        <v>160</v>
      </c>
      <c r="D105" s="59">
        <v>7500</v>
      </c>
      <c r="E105" s="59">
        <v>0</v>
      </c>
      <c r="F105" s="59">
        <v>0</v>
      </c>
      <c r="G105" s="59">
        <v>0</v>
      </c>
      <c r="H105" s="59"/>
      <c r="I105" s="59">
        <v>0</v>
      </c>
      <c r="J105" s="59">
        <v>0</v>
      </c>
      <c r="K105" s="30">
        <f t="shared" ref="K105:K107" si="13">SUM(D105:J105)</f>
        <v>7500</v>
      </c>
      <c r="L105" s="30">
        <v>250</v>
      </c>
      <c r="M105" s="38">
        <f t="shared" ref="M105:M107" si="14">K105+L105</f>
        <v>7750</v>
      </c>
    </row>
    <row r="106" spans="1:13" s="45" customFormat="1" ht="12" x14ac:dyDescent="0.2">
      <c r="A106" s="78">
        <v>75</v>
      </c>
      <c r="B106" s="26" t="s">
        <v>46</v>
      </c>
      <c r="C106" s="72" t="s">
        <v>160</v>
      </c>
      <c r="D106" s="59">
        <v>7500</v>
      </c>
      <c r="E106" s="59">
        <v>0</v>
      </c>
      <c r="F106" s="59">
        <v>0</v>
      </c>
      <c r="G106" s="59">
        <v>0</v>
      </c>
      <c r="H106" s="59"/>
      <c r="I106" s="59">
        <v>0</v>
      </c>
      <c r="J106" s="59">
        <v>0</v>
      </c>
      <c r="K106" s="30">
        <f t="shared" si="13"/>
        <v>7500</v>
      </c>
      <c r="L106" s="30">
        <v>250</v>
      </c>
      <c r="M106" s="38">
        <f t="shared" si="14"/>
        <v>7750</v>
      </c>
    </row>
    <row r="107" spans="1:13" s="45" customFormat="1" ht="12" x14ac:dyDescent="0.2">
      <c r="A107" s="78">
        <v>76</v>
      </c>
      <c r="B107" s="26" t="s">
        <v>229</v>
      </c>
      <c r="C107" s="72" t="s">
        <v>160</v>
      </c>
      <c r="D107" s="59">
        <f>6000/31*14</f>
        <v>2709.677419354839</v>
      </c>
      <c r="E107" s="59">
        <v>0</v>
      </c>
      <c r="F107" s="59">
        <v>0</v>
      </c>
      <c r="G107" s="59">
        <v>0</v>
      </c>
      <c r="H107" s="59"/>
      <c r="I107" s="59">
        <v>0</v>
      </c>
      <c r="J107" s="59">
        <v>0</v>
      </c>
      <c r="K107" s="30">
        <f t="shared" si="13"/>
        <v>2709.677419354839</v>
      </c>
      <c r="L107" s="30">
        <f>250/31*14</f>
        <v>112.90322580645162</v>
      </c>
      <c r="M107" s="38">
        <f t="shared" si="14"/>
        <v>2822.5806451612907</v>
      </c>
    </row>
    <row r="108" spans="1:13" s="18" customFormat="1" ht="12" x14ac:dyDescent="0.2">
      <c r="A108" s="62">
        <v>77</v>
      </c>
      <c r="B108" s="27" t="s">
        <v>8</v>
      </c>
      <c r="C108" s="27" t="s">
        <v>161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f>SUM(D108:J108)</f>
        <v>0</v>
      </c>
      <c r="L108" s="39">
        <v>0</v>
      </c>
      <c r="M108" s="40">
        <f t="shared" si="2"/>
        <v>0</v>
      </c>
    </row>
    <row r="109" spans="1:13" s="18" customFormat="1" ht="24" x14ac:dyDescent="0.2">
      <c r="A109" s="19">
        <v>78</v>
      </c>
      <c r="B109" s="26" t="s">
        <v>96</v>
      </c>
      <c r="C109" s="26" t="s">
        <v>162</v>
      </c>
      <c r="D109" s="30">
        <v>10500</v>
      </c>
      <c r="E109" s="30">
        <v>0</v>
      </c>
      <c r="F109" s="30">
        <v>0</v>
      </c>
      <c r="G109" s="30">
        <v>375</v>
      </c>
      <c r="H109" s="30">
        <v>0</v>
      </c>
      <c r="I109" s="30">
        <v>0</v>
      </c>
      <c r="J109" s="30">
        <v>0</v>
      </c>
      <c r="K109" s="30">
        <f>SUM(D109:J109)</f>
        <v>10875</v>
      </c>
      <c r="L109" s="30">
        <v>250</v>
      </c>
      <c r="M109" s="38">
        <f t="shared" si="2"/>
        <v>11125</v>
      </c>
    </row>
    <row r="110" spans="1:13" s="18" customFormat="1" ht="12" x14ac:dyDescent="0.2">
      <c r="A110" s="19">
        <v>79</v>
      </c>
      <c r="B110" s="26" t="s">
        <v>269</v>
      </c>
      <c r="C110" s="72" t="s">
        <v>163</v>
      </c>
      <c r="D110" s="30">
        <f>6500/31*28</f>
        <v>5870.9677419354839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  <c r="J110" s="30">
        <v>0</v>
      </c>
      <c r="K110" s="30">
        <f>SUM(D110:J110)</f>
        <v>5870.9677419354839</v>
      </c>
      <c r="L110" s="30">
        <f>250/31*28</f>
        <v>225.80645161290323</v>
      </c>
      <c r="M110" s="38">
        <f t="shared" si="2"/>
        <v>6096.7741935483873</v>
      </c>
    </row>
    <row r="111" spans="1:13" s="18" customFormat="1" ht="24" x14ac:dyDescent="0.2">
      <c r="A111" s="19">
        <v>80</v>
      </c>
      <c r="B111" s="26" t="s">
        <v>270</v>
      </c>
      <c r="C111" s="72" t="s">
        <v>194</v>
      </c>
      <c r="D111" s="30">
        <f>5500/31*28</f>
        <v>4967.7419354838703</v>
      </c>
      <c r="E111" s="30">
        <v>0</v>
      </c>
      <c r="F111" s="30">
        <v>0</v>
      </c>
      <c r="G111" s="30">
        <v>0</v>
      </c>
      <c r="H111" s="30">
        <v>0</v>
      </c>
      <c r="I111" s="30">
        <v>0</v>
      </c>
      <c r="J111" s="30">
        <v>0</v>
      </c>
      <c r="K111" s="30">
        <f>SUM(D111:J111)</f>
        <v>4967.7419354838703</v>
      </c>
      <c r="L111" s="30">
        <f>250/31*28</f>
        <v>225.80645161290323</v>
      </c>
      <c r="M111" s="38">
        <f t="shared" si="2"/>
        <v>5193.5483870967737</v>
      </c>
    </row>
    <row r="112" spans="1:13" s="18" customFormat="1" ht="12" x14ac:dyDescent="0.2">
      <c r="A112" s="62">
        <v>81</v>
      </c>
      <c r="B112" s="27" t="s">
        <v>8</v>
      </c>
      <c r="C112" s="70" t="s">
        <v>243</v>
      </c>
      <c r="D112" s="43">
        <v>0</v>
      </c>
      <c r="E112" s="43">
        <v>0</v>
      </c>
      <c r="F112" s="43">
        <v>0</v>
      </c>
      <c r="G112" s="43">
        <v>0</v>
      </c>
      <c r="H112" s="43">
        <v>0</v>
      </c>
      <c r="I112" s="43">
        <v>0</v>
      </c>
      <c r="J112" s="43">
        <v>0</v>
      </c>
      <c r="K112" s="43">
        <v>0</v>
      </c>
      <c r="L112" s="43">
        <v>0</v>
      </c>
      <c r="M112" s="46">
        <f t="shared" si="2"/>
        <v>0</v>
      </c>
    </row>
    <row r="113" spans="1:13" s="18" customFormat="1" ht="12" x14ac:dyDescent="0.2">
      <c r="A113" s="19">
        <v>82</v>
      </c>
      <c r="B113" s="26" t="s">
        <v>79</v>
      </c>
      <c r="C113" s="72" t="s">
        <v>245</v>
      </c>
      <c r="D113" s="30">
        <v>7500</v>
      </c>
      <c r="E113" s="30">
        <v>500</v>
      </c>
      <c r="F113" s="30">
        <v>0</v>
      </c>
      <c r="G113" s="30">
        <v>0</v>
      </c>
      <c r="H113" s="30">
        <v>0</v>
      </c>
      <c r="I113" s="30">
        <v>0</v>
      </c>
      <c r="J113" s="30">
        <v>0</v>
      </c>
      <c r="K113" s="30">
        <f>SUM(D113:J113)</f>
        <v>8000</v>
      </c>
      <c r="L113" s="30">
        <v>250</v>
      </c>
      <c r="M113" s="38">
        <f t="shared" ref="M113:M151" si="15">K113+L113</f>
        <v>8250</v>
      </c>
    </row>
    <row r="114" spans="1:13" s="18" customFormat="1" ht="12" x14ac:dyDescent="0.2">
      <c r="A114" s="19">
        <v>83</v>
      </c>
      <c r="B114" s="26" t="s">
        <v>47</v>
      </c>
      <c r="C114" s="72" t="s">
        <v>245</v>
      </c>
      <c r="D114" s="30">
        <v>7500</v>
      </c>
      <c r="E114" s="30">
        <v>0</v>
      </c>
      <c r="F114" s="30">
        <v>0</v>
      </c>
      <c r="G114" s="30">
        <v>0</v>
      </c>
      <c r="H114" s="30">
        <v>0</v>
      </c>
      <c r="I114" s="30">
        <v>0</v>
      </c>
      <c r="J114" s="30">
        <v>0</v>
      </c>
      <c r="K114" s="30">
        <f>SUM(D114:J114)</f>
        <v>7500</v>
      </c>
      <c r="L114" s="30">
        <v>250</v>
      </c>
      <c r="M114" s="38">
        <f t="shared" si="15"/>
        <v>7750</v>
      </c>
    </row>
    <row r="115" spans="1:13" s="18" customFormat="1" ht="12" x14ac:dyDescent="0.2">
      <c r="A115" s="20">
        <v>84</v>
      </c>
      <c r="B115" s="27" t="s">
        <v>8</v>
      </c>
      <c r="C115" s="70" t="s">
        <v>246</v>
      </c>
      <c r="D115" s="43">
        <v>0</v>
      </c>
      <c r="E115" s="43">
        <v>0</v>
      </c>
      <c r="F115" s="43">
        <v>0</v>
      </c>
      <c r="G115" s="43">
        <v>0</v>
      </c>
      <c r="H115" s="43">
        <v>0</v>
      </c>
      <c r="I115" s="43">
        <v>0</v>
      </c>
      <c r="J115" s="43">
        <v>0</v>
      </c>
      <c r="K115" s="43">
        <v>0</v>
      </c>
      <c r="L115" s="43">
        <v>0</v>
      </c>
      <c r="M115" s="46">
        <f t="shared" si="15"/>
        <v>0</v>
      </c>
    </row>
    <row r="116" spans="1:13" s="18" customFormat="1" ht="12" x14ac:dyDescent="0.2">
      <c r="A116" s="20">
        <v>85</v>
      </c>
      <c r="B116" s="27" t="s">
        <v>8</v>
      </c>
      <c r="C116" s="70" t="s">
        <v>244</v>
      </c>
      <c r="D116" s="43">
        <v>0</v>
      </c>
      <c r="E116" s="43">
        <v>0</v>
      </c>
      <c r="F116" s="43">
        <v>0</v>
      </c>
      <c r="G116" s="43">
        <v>0</v>
      </c>
      <c r="H116" s="43">
        <v>0</v>
      </c>
      <c r="I116" s="43">
        <v>0</v>
      </c>
      <c r="J116" s="43">
        <v>0</v>
      </c>
      <c r="K116" s="43">
        <v>0</v>
      </c>
      <c r="L116" s="43">
        <v>0</v>
      </c>
      <c r="M116" s="46">
        <f t="shared" si="15"/>
        <v>0</v>
      </c>
    </row>
    <row r="117" spans="1:13" s="18" customFormat="1" ht="24" x14ac:dyDescent="0.2">
      <c r="A117" s="19">
        <v>86</v>
      </c>
      <c r="B117" s="26" t="s">
        <v>88</v>
      </c>
      <c r="C117" s="26" t="s">
        <v>164</v>
      </c>
      <c r="D117" s="30">
        <v>10500</v>
      </c>
      <c r="E117" s="30">
        <v>500</v>
      </c>
      <c r="F117" s="30">
        <v>0</v>
      </c>
      <c r="G117" s="30">
        <v>375</v>
      </c>
      <c r="H117" s="30">
        <v>0</v>
      </c>
      <c r="I117" s="30">
        <v>0</v>
      </c>
      <c r="J117" s="30">
        <v>0</v>
      </c>
      <c r="K117" s="30">
        <f t="shared" ref="K117:K151" si="16">SUM(D117:J117)</f>
        <v>11375</v>
      </c>
      <c r="L117" s="30">
        <v>250</v>
      </c>
      <c r="M117" s="38">
        <f t="shared" si="15"/>
        <v>11625</v>
      </c>
    </row>
    <row r="118" spans="1:13" s="18" customFormat="1" ht="12" x14ac:dyDescent="0.2">
      <c r="A118" s="19">
        <v>87</v>
      </c>
      <c r="B118" s="26" t="s">
        <v>99</v>
      </c>
      <c r="C118" s="72" t="s">
        <v>112</v>
      </c>
      <c r="D118" s="30">
        <v>6500</v>
      </c>
      <c r="E118" s="30">
        <v>0</v>
      </c>
      <c r="F118" s="30">
        <v>35</v>
      </c>
      <c r="G118" s="30">
        <v>0</v>
      </c>
      <c r="H118" s="30"/>
      <c r="I118" s="30">
        <v>0</v>
      </c>
      <c r="J118" s="30">
        <v>0</v>
      </c>
      <c r="K118" s="30">
        <f t="shared" si="16"/>
        <v>6535</v>
      </c>
      <c r="L118" s="30">
        <v>250</v>
      </c>
      <c r="M118" s="38">
        <f t="shared" ref="M118" si="17">K118+L118</f>
        <v>6785</v>
      </c>
    </row>
    <row r="119" spans="1:13" s="18" customFormat="1" ht="24" x14ac:dyDescent="0.2">
      <c r="A119" s="19">
        <v>88</v>
      </c>
      <c r="B119" s="26" t="s">
        <v>83</v>
      </c>
      <c r="C119" s="26" t="s">
        <v>165</v>
      </c>
      <c r="D119" s="30">
        <v>5500</v>
      </c>
      <c r="E119" s="30">
        <v>0</v>
      </c>
      <c r="F119" s="30">
        <v>0</v>
      </c>
      <c r="G119" s="30">
        <v>0</v>
      </c>
      <c r="H119" s="30">
        <v>0</v>
      </c>
      <c r="I119" s="30">
        <v>0</v>
      </c>
      <c r="J119" s="30">
        <v>0</v>
      </c>
      <c r="K119" s="30">
        <f t="shared" si="16"/>
        <v>5500</v>
      </c>
      <c r="L119" s="30">
        <v>250</v>
      </c>
      <c r="M119" s="38">
        <f t="shared" si="15"/>
        <v>5750</v>
      </c>
    </row>
    <row r="120" spans="1:13" s="18" customFormat="1" ht="12" x14ac:dyDescent="0.2">
      <c r="A120" s="79">
        <v>89</v>
      </c>
      <c r="B120" s="26" t="s">
        <v>271</v>
      </c>
      <c r="C120" s="26" t="s">
        <v>166</v>
      </c>
      <c r="D120" s="30">
        <f>10500/31*28</f>
        <v>9483.8709677419356</v>
      </c>
      <c r="E120" s="30">
        <v>0</v>
      </c>
      <c r="F120" s="30">
        <v>0</v>
      </c>
      <c r="G120" s="30">
        <f>375/31*28</f>
        <v>338.70967741935488</v>
      </c>
      <c r="H120" s="30">
        <v>0</v>
      </c>
      <c r="I120" s="30">
        <v>0</v>
      </c>
      <c r="J120" s="30">
        <v>0</v>
      </c>
      <c r="K120" s="30">
        <f t="shared" si="16"/>
        <v>9822.5806451612898</v>
      </c>
      <c r="L120" s="30">
        <f>250/31*28</f>
        <v>225.80645161290323</v>
      </c>
      <c r="M120" s="38">
        <f t="shared" si="15"/>
        <v>10048.387096774193</v>
      </c>
    </row>
    <row r="121" spans="1:13" s="18" customFormat="1" ht="12" x14ac:dyDescent="0.2">
      <c r="A121" s="19">
        <v>90</v>
      </c>
      <c r="B121" s="26" t="s">
        <v>20</v>
      </c>
      <c r="C121" s="26" t="s">
        <v>167</v>
      </c>
      <c r="D121" s="30">
        <v>7500</v>
      </c>
      <c r="E121" s="30">
        <v>0</v>
      </c>
      <c r="F121" s="30">
        <v>35</v>
      </c>
      <c r="G121" s="30">
        <v>0</v>
      </c>
      <c r="H121" s="30">
        <v>0</v>
      </c>
      <c r="I121" s="30">
        <v>0</v>
      </c>
      <c r="J121" s="30">
        <v>0</v>
      </c>
      <c r="K121" s="30">
        <f t="shared" si="16"/>
        <v>7535</v>
      </c>
      <c r="L121" s="30">
        <v>250</v>
      </c>
      <c r="M121" s="38">
        <f t="shared" si="15"/>
        <v>7785</v>
      </c>
    </row>
    <row r="122" spans="1:13" s="18" customFormat="1" ht="12" x14ac:dyDescent="0.2">
      <c r="A122" s="19">
        <v>91</v>
      </c>
      <c r="B122" s="26" t="s">
        <v>49</v>
      </c>
      <c r="C122" s="48" t="s">
        <v>168</v>
      </c>
      <c r="D122" s="30">
        <v>6000</v>
      </c>
      <c r="E122" s="30">
        <v>500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f t="shared" si="16"/>
        <v>6500</v>
      </c>
      <c r="L122" s="30">
        <v>250</v>
      </c>
      <c r="M122" s="38">
        <f t="shared" si="15"/>
        <v>6750</v>
      </c>
    </row>
    <row r="123" spans="1:13" s="18" customFormat="1" ht="12" x14ac:dyDescent="0.2">
      <c r="A123" s="19">
        <v>92</v>
      </c>
      <c r="B123" s="26" t="s">
        <v>45</v>
      </c>
      <c r="C123" s="72" t="s">
        <v>241</v>
      </c>
      <c r="D123" s="30">
        <v>10500</v>
      </c>
      <c r="E123" s="30">
        <v>0</v>
      </c>
      <c r="F123" s="30">
        <v>0</v>
      </c>
      <c r="G123" s="30">
        <v>375</v>
      </c>
      <c r="H123" s="30">
        <v>0</v>
      </c>
      <c r="I123" s="30">
        <v>0</v>
      </c>
      <c r="J123" s="30">
        <v>0</v>
      </c>
      <c r="K123" s="30">
        <f t="shared" si="16"/>
        <v>10875</v>
      </c>
      <c r="L123" s="30">
        <v>250</v>
      </c>
      <c r="M123" s="38">
        <f t="shared" si="15"/>
        <v>11125</v>
      </c>
    </row>
    <row r="124" spans="1:13" s="18" customFormat="1" ht="12" x14ac:dyDescent="0.2">
      <c r="A124" s="19">
        <v>93</v>
      </c>
      <c r="B124" s="26" t="s">
        <v>105</v>
      </c>
      <c r="C124" s="26" t="s">
        <v>169</v>
      </c>
      <c r="D124" s="30">
        <v>9000</v>
      </c>
      <c r="E124" s="30">
        <v>0</v>
      </c>
      <c r="F124" s="30">
        <v>0</v>
      </c>
      <c r="G124" s="30">
        <v>375</v>
      </c>
      <c r="H124" s="30">
        <v>0</v>
      </c>
      <c r="I124" s="30">
        <v>0</v>
      </c>
      <c r="J124" s="30">
        <v>0</v>
      </c>
      <c r="K124" s="30">
        <f t="shared" si="16"/>
        <v>9375</v>
      </c>
      <c r="L124" s="30">
        <v>250</v>
      </c>
      <c r="M124" s="38">
        <f t="shared" si="15"/>
        <v>9625</v>
      </c>
    </row>
    <row r="125" spans="1:13" s="18" customFormat="1" ht="12" x14ac:dyDescent="0.2">
      <c r="A125" s="79">
        <v>94</v>
      </c>
      <c r="B125" s="26" t="s">
        <v>272</v>
      </c>
      <c r="C125" s="72" t="s">
        <v>169</v>
      </c>
      <c r="D125" s="30">
        <f>9000/31*14</f>
        <v>4064.516129032258</v>
      </c>
      <c r="E125" s="30">
        <v>0</v>
      </c>
      <c r="F125" s="30">
        <v>0</v>
      </c>
      <c r="G125" s="30">
        <f>375/31*14</f>
        <v>169.35483870967744</v>
      </c>
      <c r="H125" s="30">
        <v>0</v>
      </c>
      <c r="I125" s="30">
        <v>0</v>
      </c>
      <c r="J125" s="30">
        <v>0</v>
      </c>
      <c r="K125" s="30">
        <f t="shared" si="16"/>
        <v>4233.8709677419356</v>
      </c>
      <c r="L125" s="30">
        <f>250/31*14</f>
        <v>112.90322580645162</v>
      </c>
      <c r="M125" s="38">
        <f t="shared" si="15"/>
        <v>4346.7741935483873</v>
      </c>
    </row>
    <row r="126" spans="1:13" s="45" customFormat="1" ht="12" x14ac:dyDescent="0.2">
      <c r="A126" s="19">
        <v>95</v>
      </c>
      <c r="B126" s="56" t="s">
        <v>72</v>
      </c>
      <c r="C126" s="56" t="s">
        <v>169</v>
      </c>
      <c r="D126" s="59">
        <v>9000</v>
      </c>
      <c r="E126" s="59">
        <v>500</v>
      </c>
      <c r="F126" s="59">
        <v>0</v>
      </c>
      <c r="G126" s="59">
        <v>375</v>
      </c>
      <c r="H126" s="59">
        <v>0</v>
      </c>
      <c r="I126" s="59">
        <v>0</v>
      </c>
      <c r="J126" s="59">
        <v>0</v>
      </c>
      <c r="K126" s="59">
        <f t="shared" si="16"/>
        <v>9875</v>
      </c>
      <c r="L126" s="59">
        <v>250</v>
      </c>
      <c r="M126" s="60">
        <f t="shared" si="15"/>
        <v>10125</v>
      </c>
    </row>
    <row r="127" spans="1:13" s="18" customFormat="1" ht="12" x14ac:dyDescent="0.2">
      <c r="A127" s="19">
        <v>96</v>
      </c>
      <c r="B127" s="26" t="s">
        <v>229</v>
      </c>
      <c r="C127" s="72" t="s">
        <v>242</v>
      </c>
      <c r="D127" s="30">
        <f>5500/31*17</f>
        <v>3016.1290322580644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  <c r="J127" s="30">
        <v>0</v>
      </c>
      <c r="K127" s="30">
        <f t="shared" si="16"/>
        <v>3016.1290322580644</v>
      </c>
      <c r="L127" s="30">
        <f>250/31*17</f>
        <v>137.09677419354838</v>
      </c>
      <c r="M127" s="38">
        <f t="shared" si="15"/>
        <v>3153.2258064516127</v>
      </c>
    </row>
    <row r="128" spans="1:13" s="18" customFormat="1" ht="12" x14ac:dyDescent="0.2">
      <c r="A128" s="19">
        <v>97</v>
      </c>
      <c r="B128" s="26" t="s">
        <v>228</v>
      </c>
      <c r="C128" s="72" t="s">
        <v>242</v>
      </c>
      <c r="D128" s="30">
        <v>5500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  <c r="J128" s="30">
        <v>0</v>
      </c>
      <c r="K128" s="30">
        <f t="shared" si="16"/>
        <v>5500</v>
      </c>
      <c r="L128" s="30">
        <v>250</v>
      </c>
      <c r="M128" s="38">
        <f t="shared" si="15"/>
        <v>5750</v>
      </c>
    </row>
    <row r="129" spans="1:13" s="18" customFormat="1" ht="12" x14ac:dyDescent="0.2">
      <c r="A129" s="19">
        <v>98</v>
      </c>
      <c r="B129" s="26" t="s">
        <v>74</v>
      </c>
      <c r="C129" s="72" t="s">
        <v>242</v>
      </c>
      <c r="D129" s="30">
        <v>5500</v>
      </c>
      <c r="E129" s="30">
        <v>0</v>
      </c>
      <c r="F129" s="30">
        <v>0</v>
      </c>
      <c r="G129" s="30">
        <v>0</v>
      </c>
      <c r="H129" s="30"/>
      <c r="I129" s="30">
        <v>0</v>
      </c>
      <c r="J129" s="30">
        <v>0</v>
      </c>
      <c r="K129" s="30">
        <f t="shared" si="16"/>
        <v>5500</v>
      </c>
      <c r="L129" s="30">
        <v>250</v>
      </c>
      <c r="M129" s="38">
        <f t="shared" si="15"/>
        <v>5750</v>
      </c>
    </row>
    <row r="130" spans="1:13" s="18" customFormat="1" ht="12" x14ac:dyDescent="0.2">
      <c r="A130" s="19">
        <v>99</v>
      </c>
      <c r="B130" s="26" t="s">
        <v>53</v>
      </c>
      <c r="C130" s="26" t="s">
        <v>170</v>
      </c>
      <c r="D130" s="30">
        <v>7750</v>
      </c>
      <c r="E130" s="30">
        <v>0</v>
      </c>
      <c r="F130" s="30">
        <v>0</v>
      </c>
      <c r="G130" s="30">
        <v>375</v>
      </c>
      <c r="H130" s="30">
        <v>0</v>
      </c>
      <c r="I130" s="30">
        <v>0</v>
      </c>
      <c r="J130" s="30">
        <v>0</v>
      </c>
      <c r="K130" s="30">
        <f t="shared" si="16"/>
        <v>8125</v>
      </c>
      <c r="L130" s="30">
        <v>250</v>
      </c>
      <c r="M130" s="38">
        <f t="shared" si="15"/>
        <v>8375</v>
      </c>
    </row>
    <row r="131" spans="1:13" s="18" customFormat="1" ht="12" x14ac:dyDescent="0.2">
      <c r="A131" s="19">
        <v>100</v>
      </c>
      <c r="B131" s="26" t="s">
        <v>106</v>
      </c>
      <c r="C131" s="26" t="s">
        <v>171</v>
      </c>
      <c r="D131" s="30">
        <v>7750</v>
      </c>
      <c r="E131" s="30">
        <v>500</v>
      </c>
      <c r="F131" s="30">
        <v>0</v>
      </c>
      <c r="G131" s="30">
        <v>375</v>
      </c>
      <c r="H131" s="30">
        <v>0</v>
      </c>
      <c r="I131" s="30">
        <v>0</v>
      </c>
      <c r="J131" s="30">
        <v>0</v>
      </c>
      <c r="K131" s="30">
        <f t="shared" si="16"/>
        <v>8625</v>
      </c>
      <c r="L131" s="30">
        <v>250</v>
      </c>
      <c r="M131" s="38">
        <f t="shared" si="15"/>
        <v>8875</v>
      </c>
    </row>
    <row r="132" spans="1:13" s="18" customFormat="1" ht="12" x14ac:dyDescent="0.2">
      <c r="A132" s="19">
        <v>101</v>
      </c>
      <c r="B132" s="26" t="s">
        <v>57</v>
      </c>
      <c r="C132" s="26" t="s">
        <v>172</v>
      </c>
      <c r="D132" s="30">
        <v>7750</v>
      </c>
      <c r="E132" s="30">
        <v>0</v>
      </c>
      <c r="F132" s="30">
        <v>0</v>
      </c>
      <c r="G132" s="30">
        <v>375</v>
      </c>
      <c r="H132" s="30">
        <v>0</v>
      </c>
      <c r="I132" s="30">
        <v>0</v>
      </c>
      <c r="J132" s="30">
        <v>0</v>
      </c>
      <c r="K132" s="30">
        <f t="shared" si="16"/>
        <v>8125</v>
      </c>
      <c r="L132" s="30">
        <v>250</v>
      </c>
      <c r="M132" s="38">
        <f t="shared" si="15"/>
        <v>8375</v>
      </c>
    </row>
    <row r="133" spans="1:13" s="18" customFormat="1" ht="12" x14ac:dyDescent="0.2">
      <c r="A133" s="19">
        <v>102</v>
      </c>
      <c r="B133" s="26" t="s">
        <v>21</v>
      </c>
      <c r="C133" s="26" t="s">
        <v>173</v>
      </c>
      <c r="D133" s="30">
        <v>7750</v>
      </c>
      <c r="E133" s="30">
        <v>500</v>
      </c>
      <c r="F133" s="30">
        <v>0</v>
      </c>
      <c r="G133" s="30">
        <v>375</v>
      </c>
      <c r="H133" s="30">
        <v>0</v>
      </c>
      <c r="I133" s="30">
        <v>0</v>
      </c>
      <c r="J133" s="30">
        <v>0</v>
      </c>
      <c r="K133" s="30">
        <f t="shared" si="16"/>
        <v>8625</v>
      </c>
      <c r="L133" s="30">
        <v>250</v>
      </c>
      <c r="M133" s="38">
        <f t="shared" si="15"/>
        <v>8875</v>
      </c>
    </row>
    <row r="134" spans="1:13" s="18" customFormat="1" ht="12" x14ac:dyDescent="0.2">
      <c r="A134" s="19">
        <v>103</v>
      </c>
      <c r="B134" s="26" t="s">
        <v>62</v>
      </c>
      <c r="C134" s="26" t="s">
        <v>174</v>
      </c>
      <c r="D134" s="30">
        <v>7750</v>
      </c>
      <c r="E134" s="30">
        <v>0</v>
      </c>
      <c r="F134" s="30">
        <v>0</v>
      </c>
      <c r="G134" s="30">
        <v>375</v>
      </c>
      <c r="H134" s="30">
        <v>0</v>
      </c>
      <c r="I134" s="30">
        <v>0</v>
      </c>
      <c r="J134" s="30">
        <v>0</v>
      </c>
      <c r="K134" s="30">
        <f t="shared" si="16"/>
        <v>8125</v>
      </c>
      <c r="L134" s="30">
        <v>250</v>
      </c>
      <c r="M134" s="38">
        <f t="shared" si="15"/>
        <v>8375</v>
      </c>
    </row>
    <row r="135" spans="1:13" s="18" customFormat="1" ht="12" x14ac:dyDescent="0.2">
      <c r="A135" s="62">
        <v>104</v>
      </c>
      <c r="B135" s="27" t="s">
        <v>8</v>
      </c>
      <c r="C135" s="27" t="s">
        <v>175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f t="shared" si="16"/>
        <v>0</v>
      </c>
      <c r="L135" s="39">
        <v>0</v>
      </c>
      <c r="M135" s="40">
        <f t="shared" si="15"/>
        <v>0</v>
      </c>
    </row>
    <row r="136" spans="1:13" s="18" customFormat="1" ht="12" x14ac:dyDescent="0.2">
      <c r="A136" s="20">
        <v>105</v>
      </c>
      <c r="B136" s="27" t="s">
        <v>8</v>
      </c>
      <c r="C136" s="27" t="s">
        <v>176</v>
      </c>
      <c r="D136" s="39">
        <v>0</v>
      </c>
      <c r="E136" s="39">
        <v>0</v>
      </c>
      <c r="F136" s="39">
        <v>0</v>
      </c>
      <c r="G136" s="39">
        <v>0</v>
      </c>
      <c r="H136" s="39"/>
      <c r="I136" s="39">
        <v>0</v>
      </c>
      <c r="J136" s="39">
        <v>0</v>
      </c>
      <c r="K136" s="39">
        <f t="shared" si="16"/>
        <v>0</v>
      </c>
      <c r="L136" s="39">
        <v>0</v>
      </c>
      <c r="M136" s="40">
        <f t="shared" si="15"/>
        <v>0</v>
      </c>
    </row>
    <row r="137" spans="1:13" s="18" customFormat="1" ht="12" x14ac:dyDescent="0.2">
      <c r="A137" s="19">
        <v>106</v>
      </c>
      <c r="B137" s="26" t="s">
        <v>23</v>
      </c>
      <c r="C137" s="26" t="s">
        <v>177</v>
      </c>
      <c r="D137" s="30">
        <v>7750</v>
      </c>
      <c r="E137" s="30">
        <v>0</v>
      </c>
      <c r="F137" s="30">
        <v>0</v>
      </c>
      <c r="G137" s="30">
        <v>375</v>
      </c>
      <c r="H137" s="30">
        <v>0</v>
      </c>
      <c r="I137" s="30">
        <v>0</v>
      </c>
      <c r="J137" s="30">
        <v>0</v>
      </c>
      <c r="K137" s="30">
        <f t="shared" si="16"/>
        <v>8125</v>
      </c>
      <c r="L137" s="30">
        <v>250</v>
      </c>
      <c r="M137" s="38">
        <f t="shared" si="15"/>
        <v>8375</v>
      </c>
    </row>
    <row r="138" spans="1:13" s="18" customFormat="1" ht="12" x14ac:dyDescent="0.2">
      <c r="A138" s="19">
        <v>107</v>
      </c>
      <c r="B138" s="26" t="s">
        <v>39</v>
      </c>
      <c r="C138" s="26" t="s">
        <v>178</v>
      </c>
      <c r="D138" s="30">
        <v>7750</v>
      </c>
      <c r="E138" s="30">
        <v>0</v>
      </c>
      <c r="F138" s="30">
        <v>0</v>
      </c>
      <c r="G138" s="30">
        <v>375</v>
      </c>
      <c r="H138" s="30">
        <v>0</v>
      </c>
      <c r="I138" s="30">
        <v>0</v>
      </c>
      <c r="J138" s="30">
        <v>0</v>
      </c>
      <c r="K138" s="30">
        <f t="shared" si="16"/>
        <v>8125</v>
      </c>
      <c r="L138" s="30">
        <v>250</v>
      </c>
      <c r="M138" s="38">
        <f t="shared" si="15"/>
        <v>8375</v>
      </c>
    </row>
    <row r="139" spans="1:13" s="18" customFormat="1" ht="12" x14ac:dyDescent="0.2">
      <c r="A139" s="19">
        <v>108</v>
      </c>
      <c r="B139" s="26" t="s">
        <v>107</v>
      </c>
      <c r="C139" s="26" t="s">
        <v>179</v>
      </c>
      <c r="D139" s="30">
        <v>7750</v>
      </c>
      <c r="E139" s="30">
        <v>0</v>
      </c>
      <c r="F139" s="30">
        <v>0</v>
      </c>
      <c r="G139" s="30">
        <v>375</v>
      </c>
      <c r="H139" s="30">
        <v>0</v>
      </c>
      <c r="I139" s="30">
        <v>0</v>
      </c>
      <c r="J139" s="30">
        <v>0</v>
      </c>
      <c r="K139" s="30">
        <f t="shared" si="16"/>
        <v>8125</v>
      </c>
      <c r="L139" s="30">
        <v>250</v>
      </c>
      <c r="M139" s="38">
        <f t="shared" si="15"/>
        <v>8375</v>
      </c>
    </row>
    <row r="140" spans="1:13" s="18" customFormat="1" ht="12" x14ac:dyDescent="0.2">
      <c r="A140" s="19">
        <v>109</v>
      </c>
      <c r="B140" s="26" t="s">
        <v>48</v>
      </c>
      <c r="C140" s="26" t="s">
        <v>180</v>
      </c>
      <c r="D140" s="30">
        <v>7750</v>
      </c>
      <c r="E140" s="30">
        <v>0</v>
      </c>
      <c r="F140" s="30">
        <v>0</v>
      </c>
      <c r="G140" s="30">
        <v>375</v>
      </c>
      <c r="H140" s="30">
        <v>0</v>
      </c>
      <c r="I140" s="30">
        <v>0</v>
      </c>
      <c r="J140" s="30">
        <v>0</v>
      </c>
      <c r="K140" s="30">
        <f t="shared" si="16"/>
        <v>8125</v>
      </c>
      <c r="L140" s="30">
        <v>250</v>
      </c>
      <c r="M140" s="38">
        <f t="shared" si="15"/>
        <v>8375</v>
      </c>
    </row>
    <row r="141" spans="1:13" s="18" customFormat="1" ht="12" x14ac:dyDescent="0.2">
      <c r="A141" s="19">
        <v>110</v>
      </c>
      <c r="B141" s="26" t="s">
        <v>230</v>
      </c>
      <c r="C141" s="26" t="s">
        <v>181</v>
      </c>
      <c r="D141" s="30">
        <v>7750</v>
      </c>
      <c r="E141" s="30">
        <v>0</v>
      </c>
      <c r="F141" s="30">
        <v>0</v>
      </c>
      <c r="G141" s="30">
        <v>375</v>
      </c>
      <c r="H141" s="30">
        <v>0</v>
      </c>
      <c r="I141" s="30">
        <v>0</v>
      </c>
      <c r="J141" s="30">
        <v>0</v>
      </c>
      <c r="K141" s="30">
        <f t="shared" si="16"/>
        <v>8125</v>
      </c>
      <c r="L141" s="30">
        <v>250</v>
      </c>
      <c r="M141" s="38">
        <f t="shared" si="15"/>
        <v>8375</v>
      </c>
    </row>
    <row r="142" spans="1:13" s="18" customFormat="1" ht="12" x14ac:dyDescent="0.2">
      <c r="A142" s="19">
        <v>111</v>
      </c>
      <c r="B142" s="26" t="s">
        <v>97</v>
      </c>
      <c r="C142" s="26" t="s">
        <v>182</v>
      </c>
      <c r="D142" s="30">
        <v>7750</v>
      </c>
      <c r="E142" s="30">
        <v>0</v>
      </c>
      <c r="F142" s="30">
        <v>0</v>
      </c>
      <c r="G142" s="30">
        <v>375</v>
      </c>
      <c r="H142" s="30">
        <v>0</v>
      </c>
      <c r="I142" s="30">
        <v>0</v>
      </c>
      <c r="J142" s="30">
        <v>0</v>
      </c>
      <c r="K142" s="30">
        <f t="shared" si="16"/>
        <v>8125</v>
      </c>
      <c r="L142" s="30">
        <v>250</v>
      </c>
      <c r="M142" s="38">
        <f t="shared" si="15"/>
        <v>8375</v>
      </c>
    </row>
    <row r="143" spans="1:13" s="18" customFormat="1" ht="12" x14ac:dyDescent="0.2">
      <c r="A143" s="19">
        <v>112</v>
      </c>
      <c r="B143" s="26" t="s">
        <v>82</v>
      </c>
      <c r="C143" s="26" t="s">
        <v>183</v>
      </c>
      <c r="D143" s="30">
        <v>7750</v>
      </c>
      <c r="E143" s="30">
        <v>0</v>
      </c>
      <c r="F143" s="30">
        <v>0</v>
      </c>
      <c r="G143" s="30">
        <v>375</v>
      </c>
      <c r="H143" s="30">
        <v>0</v>
      </c>
      <c r="I143" s="30">
        <v>0</v>
      </c>
      <c r="J143" s="30">
        <v>0</v>
      </c>
      <c r="K143" s="30">
        <f t="shared" si="16"/>
        <v>8125</v>
      </c>
      <c r="L143" s="30">
        <v>250</v>
      </c>
      <c r="M143" s="38">
        <f t="shared" si="15"/>
        <v>8375</v>
      </c>
    </row>
    <row r="144" spans="1:13" s="45" customFormat="1" ht="12" x14ac:dyDescent="0.2">
      <c r="A144" s="19">
        <v>113</v>
      </c>
      <c r="B144" s="56" t="s">
        <v>231</v>
      </c>
      <c r="C144" s="56" t="s">
        <v>184</v>
      </c>
      <c r="D144" s="59">
        <v>7750</v>
      </c>
      <c r="E144" s="59">
        <v>0</v>
      </c>
      <c r="F144" s="59">
        <v>0</v>
      </c>
      <c r="G144" s="59">
        <v>375</v>
      </c>
      <c r="H144" s="59">
        <v>0</v>
      </c>
      <c r="I144" s="59">
        <v>0</v>
      </c>
      <c r="J144" s="59">
        <v>0</v>
      </c>
      <c r="K144" s="59">
        <f t="shared" si="16"/>
        <v>8125</v>
      </c>
      <c r="L144" s="59">
        <v>250</v>
      </c>
      <c r="M144" s="60">
        <f t="shared" si="15"/>
        <v>8375</v>
      </c>
    </row>
    <row r="145" spans="1:13" s="45" customFormat="1" ht="12" x14ac:dyDescent="0.2">
      <c r="A145" s="19">
        <v>114</v>
      </c>
      <c r="B145" s="26" t="s">
        <v>224</v>
      </c>
      <c r="C145" s="56" t="s">
        <v>185</v>
      </c>
      <c r="D145" s="59">
        <v>7750</v>
      </c>
      <c r="E145" s="59">
        <v>0</v>
      </c>
      <c r="F145" s="59">
        <v>0</v>
      </c>
      <c r="G145" s="59">
        <v>375</v>
      </c>
      <c r="H145" s="59">
        <v>0</v>
      </c>
      <c r="I145" s="59">
        <v>0</v>
      </c>
      <c r="J145" s="59">
        <v>0</v>
      </c>
      <c r="K145" s="59">
        <f t="shared" si="16"/>
        <v>8125</v>
      </c>
      <c r="L145" s="59">
        <v>250</v>
      </c>
      <c r="M145" s="60">
        <f t="shared" si="15"/>
        <v>8375</v>
      </c>
    </row>
    <row r="146" spans="1:13" s="18" customFormat="1" ht="12" x14ac:dyDescent="0.2">
      <c r="A146" s="19">
        <v>115</v>
      </c>
      <c r="B146" s="26" t="s">
        <v>22</v>
      </c>
      <c r="C146" s="26" t="s">
        <v>186</v>
      </c>
      <c r="D146" s="30">
        <v>7500</v>
      </c>
      <c r="E146" s="30">
        <v>0</v>
      </c>
      <c r="F146" s="30">
        <v>35</v>
      </c>
      <c r="G146" s="30">
        <v>0</v>
      </c>
      <c r="H146" s="30">
        <v>0</v>
      </c>
      <c r="I146" s="30">
        <v>0</v>
      </c>
      <c r="J146" s="30">
        <v>0</v>
      </c>
      <c r="K146" s="30">
        <f t="shared" si="16"/>
        <v>7535</v>
      </c>
      <c r="L146" s="30">
        <v>250</v>
      </c>
      <c r="M146" s="38">
        <f t="shared" si="15"/>
        <v>7785</v>
      </c>
    </row>
    <row r="147" spans="1:13" s="18" customFormat="1" ht="12" x14ac:dyDescent="0.2">
      <c r="A147" s="19">
        <v>116</v>
      </c>
      <c r="B147" s="26" t="s">
        <v>27</v>
      </c>
      <c r="C147" s="26" t="s">
        <v>187</v>
      </c>
      <c r="D147" s="30">
        <v>7500</v>
      </c>
      <c r="E147" s="30">
        <v>0</v>
      </c>
      <c r="F147" s="30">
        <v>35</v>
      </c>
      <c r="G147" s="30">
        <v>0</v>
      </c>
      <c r="H147" s="30">
        <v>0</v>
      </c>
      <c r="I147" s="30">
        <v>0</v>
      </c>
      <c r="J147" s="30">
        <v>0</v>
      </c>
      <c r="K147" s="30">
        <f t="shared" si="16"/>
        <v>7535</v>
      </c>
      <c r="L147" s="30">
        <v>250</v>
      </c>
      <c r="M147" s="38">
        <f t="shared" si="15"/>
        <v>7785</v>
      </c>
    </row>
    <row r="148" spans="1:13" s="18" customFormat="1" ht="12" x14ac:dyDescent="0.2">
      <c r="A148" s="19">
        <v>117</v>
      </c>
      <c r="B148" s="26" t="s">
        <v>108</v>
      </c>
      <c r="C148" s="26" t="s">
        <v>188</v>
      </c>
      <c r="D148" s="30">
        <v>7500</v>
      </c>
      <c r="E148" s="30">
        <v>500</v>
      </c>
      <c r="F148" s="30">
        <f>(35/31*17)+(35/31*14)</f>
        <v>35</v>
      </c>
      <c r="G148" s="30">
        <v>0</v>
      </c>
      <c r="H148" s="30">
        <v>0</v>
      </c>
      <c r="I148" s="30">
        <v>0</v>
      </c>
      <c r="J148" s="30">
        <v>0</v>
      </c>
      <c r="K148" s="30">
        <f t="shared" si="16"/>
        <v>8035</v>
      </c>
      <c r="L148" s="30">
        <f>(250/31*17)+(250/31*14)</f>
        <v>250</v>
      </c>
      <c r="M148" s="38">
        <f t="shared" si="15"/>
        <v>8285</v>
      </c>
    </row>
    <row r="149" spans="1:13" s="18" customFormat="1" ht="12" x14ac:dyDescent="0.2">
      <c r="A149" s="19">
        <v>118</v>
      </c>
      <c r="B149" s="26" t="s">
        <v>24</v>
      </c>
      <c r="C149" s="26" t="s">
        <v>189</v>
      </c>
      <c r="D149" s="30">
        <v>7500</v>
      </c>
      <c r="E149" s="30">
        <v>0</v>
      </c>
      <c r="F149" s="30">
        <v>35</v>
      </c>
      <c r="G149" s="30">
        <v>0</v>
      </c>
      <c r="H149" s="30">
        <v>0</v>
      </c>
      <c r="I149" s="30">
        <v>0</v>
      </c>
      <c r="J149" s="30">
        <v>0</v>
      </c>
      <c r="K149" s="30">
        <f t="shared" si="16"/>
        <v>7535</v>
      </c>
      <c r="L149" s="30">
        <v>250</v>
      </c>
      <c r="M149" s="38">
        <f t="shared" si="15"/>
        <v>7785</v>
      </c>
    </row>
    <row r="150" spans="1:13" s="18" customFormat="1" ht="12" x14ac:dyDescent="0.2">
      <c r="A150" s="19">
        <v>119</v>
      </c>
      <c r="B150" s="26" t="s">
        <v>25</v>
      </c>
      <c r="C150" s="26" t="s">
        <v>190</v>
      </c>
      <c r="D150" s="30">
        <v>7500</v>
      </c>
      <c r="E150" s="30">
        <v>0</v>
      </c>
      <c r="F150" s="30">
        <v>35</v>
      </c>
      <c r="G150" s="30">
        <v>0</v>
      </c>
      <c r="H150" s="30">
        <v>0</v>
      </c>
      <c r="I150" s="30">
        <v>0</v>
      </c>
      <c r="J150" s="30">
        <v>0</v>
      </c>
      <c r="K150" s="30">
        <f t="shared" si="16"/>
        <v>7535</v>
      </c>
      <c r="L150" s="30">
        <v>250</v>
      </c>
      <c r="M150" s="38">
        <f t="shared" si="15"/>
        <v>7785</v>
      </c>
    </row>
    <row r="151" spans="1:13" s="18" customFormat="1" ht="12" x14ac:dyDescent="0.2">
      <c r="A151" s="19">
        <v>120</v>
      </c>
      <c r="B151" s="26" t="s">
        <v>26</v>
      </c>
      <c r="C151" s="26" t="s">
        <v>191</v>
      </c>
      <c r="D151" s="30">
        <v>7500</v>
      </c>
      <c r="E151" s="30">
        <v>0</v>
      </c>
      <c r="F151" s="30">
        <v>50</v>
      </c>
      <c r="G151" s="30">
        <v>0</v>
      </c>
      <c r="H151" s="30">
        <v>0</v>
      </c>
      <c r="I151" s="30">
        <v>0</v>
      </c>
      <c r="J151" s="30">
        <v>0</v>
      </c>
      <c r="K151" s="30">
        <f t="shared" si="16"/>
        <v>7550</v>
      </c>
      <c r="L151" s="30">
        <v>250</v>
      </c>
      <c r="M151" s="38">
        <f t="shared" si="15"/>
        <v>7800</v>
      </c>
    </row>
    <row r="152" spans="1:13" ht="15" customHeight="1" thickBot="1" x14ac:dyDescent="0.25"/>
    <row r="153" spans="1:13" ht="15" customHeight="1" thickBot="1" x14ac:dyDescent="0.25">
      <c r="A153" s="110" t="s">
        <v>201</v>
      </c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2"/>
    </row>
    <row r="154" spans="1:13" s="28" customFormat="1" ht="36.75" thickBot="1" x14ac:dyDescent="0.25">
      <c r="A154" s="15" t="s">
        <v>7</v>
      </c>
      <c r="B154" s="47" t="s">
        <v>0</v>
      </c>
      <c r="C154" s="16" t="s">
        <v>65</v>
      </c>
      <c r="D154" s="31"/>
      <c r="E154" s="31" t="s">
        <v>210</v>
      </c>
      <c r="F154" s="31" t="s">
        <v>211</v>
      </c>
      <c r="G154" s="31" t="s">
        <v>212</v>
      </c>
      <c r="H154" s="31"/>
      <c r="I154" s="31"/>
      <c r="J154" s="31"/>
      <c r="K154" s="31" t="s">
        <v>34</v>
      </c>
      <c r="L154" s="31" t="s">
        <v>209</v>
      </c>
      <c r="M154" s="32" t="s">
        <v>34</v>
      </c>
    </row>
    <row r="155" spans="1:13" s="18" customFormat="1" ht="15" customHeight="1" x14ac:dyDescent="0.2">
      <c r="A155" s="76">
        <v>1</v>
      </c>
      <c r="B155" s="75" t="s">
        <v>273</v>
      </c>
      <c r="C155" s="24" t="s">
        <v>192</v>
      </c>
      <c r="D155" s="36">
        <f>5500/31*28</f>
        <v>4967.7419354838703</v>
      </c>
      <c r="E155" s="36">
        <v>0</v>
      </c>
      <c r="F155" s="36">
        <v>0</v>
      </c>
      <c r="G155" s="36">
        <v>0</v>
      </c>
      <c r="H155" s="36">
        <v>0</v>
      </c>
      <c r="I155" s="36">
        <v>0</v>
      </c>
      <c r="J155" s="36">
        <v>0</v>
      </c>
      <c r="K155" s="36">
        <f>SUM(D155:J155)</f>
        <v>4967.7419354838703</v>
      </c>
      <c r="L155" s="36">
        <f>250/31*28</f>
        <v>225.80645161290323</v>
      </c>
      <c r="M155" s="37">
        <f>K155+L155</f>
        <v>5193.5483870967737</v>
      </c>
    </row>
    <row r="156" spans="1:13" s="18" customFormat="1" ht="15" customHeight="1" thickBot="1" x14ac:dyDescent="0.25">
      <c r="A156" s="29">
        <v>2</v>
      </c>
      <c r="B156" s="49" t="s">
        <v>100</v>
      </c>
      <c r="C156" s="49" t="s">
        <v>193</v>
      </c>
      <c r="D156" s="41">
        <v>6000</v>
      </c>
      <c r="E156" s="41">
        <v>0</v>
      </c>
      <c r="F156" s="41">
        <v>0</v>
      </c>
      <c r="G156" s="41">
        <v>0</v>
      </c>
      <c r="H156" s="41">
        <v>0</v>
      </c>
      <c r="I156" s="41">
        <v>0</v>
      </c>
      <c r="J156" s="41">
        <v>0</v>
      </c>
      <c r="K156" s="41">
        <f>SUM(D156:J156)</f>
        <v>6000</v>
      </c>
      <c r="L156" s="41">
        <v>250</v>
      </c>
      <c r="M156" s="42">
        <f>K156+L156</f>
        <v>6250</v>
      </c>
    </row>
  </sheetData>
  <autoFilter ref="A32:N151"/>
  <mergeCells count="12">
    <mergeCell ref="A1:M2"/>
    <mergeCell ref="B10:M10"/>
    <mergeCell ref="A153:M153"/>
    <mergeCell ref="B3:M3"/>
    <mergeCell ref="B4:M4"/>
    <mergeCell ref="B5:M5"/>
    <mergeCell ref="C6:M6"/>
    <mergeCell ref="B7:M7"/>
    <mergeCell ref="B8:M8"/>
    <mergeCell ref="B9:M9"/>
    <mergeCell ref="A31:M31"/>
    <mergeCell ref="A12:M12"/>
  </mergeCells>
  <pageMargins left="0.7" right="0.7" top="0.75" bottom="0.75" header="0.3" footer="0.3"/>
  <pageSetup paperSize="14" scale="31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7" sqref="J37"/>
    </sheetView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EMPLEADOS ACTIVOS</vt:lpstr>
      <vt:lpstr>PUESTOS Y SALARIOS</vt:lpstr>
      <vt:lpstr>Viaticos</vt:lpstr>
      <vt:lpstr>Dietas 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AIP</cp:lastModifiedBy>
  <cp:lastPrinted>2026-06-09T16:58:56Z</cp:lastPrinted>
  <dcterms:created xsi:type="dcterms:W3CDTF">2019-04-26T17:33:19Z</dcterms:created>
  <dcterms:modified xsi:type="dcterms:W3CDTF">2026-06-16T20:27:44Z</dcterms:modified>
</cp:coreProperties>
</file>